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15" windowWidth="20115" windowHeight="7755"/>
  </bookViews>
  <sheets>
    <sheet name="SMEB" sheetId="1" r:id="rId1"/>
    <sheet name="MEB" sheetId="2" r:id="rId2"/>
  </sheets>
  <definedNames>
    <definedName name="_xlnm.Print_Area" localSheetId="1">MEB!$A$7:$G$48</definedName>
    <definedName name="_xlnm.Print_Area" localSheetId="0">SMEB!$A$5:$G$42</definedName>
  </definedNames>
  <calcPr calcId="145621"/>
</workbook>
</file>

<file path=xl/calcChain.xml><?xml version="1.0" encoding="utf-8"?>
<calcChain xmlns="http://schemas.openxmlformats.org/spreadsheetml/2006/main">
  <c r="E48" i="2" l="1"/>
  <c r="F48" i="2"/>
  <c r="F23" i="2"/>
  <c r="E23" i="2"/>
  <c r="E41" i="1" l="1"/>
  <c r="E39" i="2" l="1"/>
  <c r="F47" i="2" l="1"/>
  <c r="E57" i="2" l="1"/>
  <c r="E49" i="1"/>
  <c r="E60" i="2" l="1"/>
  <c r="E46" i="2"/>
  <c r="E35" i="1" l="1"/>
  <c r="E37" i="1" l="1"/>
  <c r="E46" i="1"/>
  <c r="F39" i="1"/>
  <c r="E43" i="2"/>
  <c r="E52" i="2"/>
  <c r="F45" i="2"/>
  <c r="F41" i="2"/>
  <c r="F33" i="1"/>
  <c r="F32" i="1"/>
  <c r="F38" i="2"/>
  <c r="E30" i="1"/>
  <c r="F30" i="1" s="1"/>
  <c r="F29" i="1"/>
  <c r="F28" i="1"/>
  <c r="F27" i="1"/>
  <c r="F26" i="1"/>
  <c r="F25" i="1"/>
  <c r="F24" i="1"/>
  <c r="F23" i="1"/>
  <c r="F22" i="1"/>
  <c r="F21" i="1"/>
  <c r="F20" i="1"/>
  <c r="F19" i="1"/>
  <c r="F26" i="2"/>
  <c r="F27" i="2"/>
  <c r="F28" i="2"/>
  <c r="F29" i="2"/>
  <c r="F30" i="2"/>
  <c r="F31" i="2"/>
  <c r="F32" i="2"/>
  <c r="F33" i="2"/>
  <c r="F34" i="2"/>
  <c r="F35" i="2"/>
  <c r="F25" i="2"/>
  <c r="E36" i="2"/>
  <c r="F36" i="2" s="1"/>
  <c r="F21" i="2" l="1"/>
  <c r="F20" i="2"/>
  <c r="F19" i="2"/>
  <c r="F18" i="2"/>
  <c r="F17" i="2"/>
  <c r="F16" i="2"/>
  <c r="F15" i="2"/>
  <c r="F14" i="2"/>
  <c r="F13" i="2"/>
  <c r="F12" i="2"/>
  <c r="F11" i="2"/>
  <c r="F10" i="2"/>
  <c r="F14" i="1"/>
  <c r="F13" i="1"/>
  <c r="F12" i="1"/>
  <c r="F11" i="1"/>
  <c r="F10" i="1"/>
  <c r="F9" i="1"/>
  <c r="F8" i="1"/>
  <c r="F9" i="2" l="1"/>
  <c r="E22" i="2"/>
  <c r="F7" i="1"/>
  <c r="F15" i="1" s="1"/>
  <c r="F16" i="1" s="1"/>
  <c r="F17" i="1" s="1"/>
  <c r="F42" i="1" s="1"/>
  <c r="E15" i="1"/>
  <c r="E16" i="1" s="1"/>
  <c r="E17" i="1" s="1"/>
  <c r="E42" i="1" s="1"/>
  <c r="F22" i="2" l="1"/>
</calcChain>
</file>

<file path=xl/sharedStrings.xml><?xml version="1.0" encoding="utf-8"?>
<sst xmlns="http://schemas.openxmlformats.org/spreadsheetml/2006/main" count="193" uniqueCount="92">
  <si>
    <t>Products</t>
  </si>
  <si>
    <t>Quantities per capita</t>
  </si>
  <si>
    <t>Quantities per HH</t>
  </si>
  <si>
    <t>Amout in LBP</t>
  </si>
  <si>
    <t>Amount in $</t>
  </si>
  <si>
    <t xml:space="preserve">Food  Basket </t>
  </si>
  <si>
    <t xml:space="preserve">Egyptian Rice </t>
  </si>
  <si>
    <t>Spaghettis</t>
  </si>
  <si>
    <t xml:space="preserve">Bulgur Wheat  </t>
  </si>
  <si>
    <t>Canned meat</t>
  </si>
  <si>
    <t>Vegetable oil</t>
  </si>
  <si>
    <t>Sugar</t>
  </si>
  <si>
    <t>White beans</t>
  </si>
  <si>
    <t>Salt iodized</t>
  </si>
  <si>
    <t>Total Food expenditres/pers</t>
  </si>
  <si>
    <t>Additional 10% for dairy products and vegetables</t>
  </si>
  <si>
    <t>Ration per month in g</t>
  </si>
  <si>
    <t xml:space="preserve">Lemon </t>
  </si>
  <si>
    <t>Lettuce</t>
  </si>
  <si>
    <t>egg</t>
  </si>
  <si>
    <t>Bread</t>
  </si>
  <si>
    <t>Milk powder</t>
  </si>
  <si>
    <t>Lentils</t>
  </si>
  <si>
    <t>Total Food expenditres/HH</t>
  </si>
  <si>
    <t>Ration per month in G</t>
  </si>
  <si>
    <t>Non Food items (CWG)</t>
  </si>
  <si>
    <t>Prices  collected by CWG actors</t>
  </si>
  <si>
    <t xml:space="preserve">Toilet Paper </t>
  </si>
  <si>
    <t>4 rolls/packet</t>
  </si>
  <si>
    <t xml:space="preserve">Toothpaste  </t>
  </si>
  <si>
    <t>2 tubes/75ml</t>
  </si>
  <si>
    <t xml:space="preserve">Laundry soap/detergent </t>
  </si>
  <si>
    <t>Bubbles 900gr</t>
  </si>
  <si>
    <t xml:space="preserve">Liquid Dishes detergent </t>
  </si>
  <si>
    <t>750ml</t>
  </si>
  <si>
    <t>Sanitary napkins</t>
  </si>
  <si>
    <t>3 packets of 20 pads per packet</t>
  </si>
  <si>
    <t xml:space="preserve">Individual soap </t>
  </si>
  <si>
    <t>5 pieces of 125g</t>
  </si>
  <si>
    <t>Hyppoallergic Soap</t>
  </si>
  <si>
    <t>125g per bar</t>
  </si>
  <si>
    <t>Disinfectant fluid</t>
  </si>
  <si>
    <t>500ml</t>
  </si>
  <si>
    <t xml:space="preserve">Shampoo </t>
  </si>
  <si>
    <t>Diapers</t>
  </si>
  <si>
    <t>90 per packet</t>
  </si>
  <si>
    <t>Fuel</t>
  </si>
  <si>
    <t xml:space="preserve">Cooking gas </t>
  </si>
  <si>
    <t>1kg</t>
  </si>
  <si>
    <t>Total NFI expenditures</t>
  </si>
  <si>
    <t xml:space="preserve">Other NFI </t>
  </si>
  <si>
    <t>Based on HH surveys</t>
  </si>
  <si>
    <t>Clothes</t>
  </si>
  <si>
    <t>per month</t>
  </si>
  <si>
    <t>Commication cost</t>
  </si>
  <si>
    <t>Shelter</t>
  </si>
  <si>
    <t>Rent</t>
  </si>
  <si>
    <t>Wash</t>
  </si>
  <si>
    <t>Water supply</t>
  </si>
  <si>
    <t>Services</t>
  </si>
  <si>
    <t>Transportation</t>
  </si>
  <si>
    <t>Health</t>
  </si>
  <si>
    <t>Education</t>
  </si>
  <si>
    <t>Personal expenditures</t>
  </si>
  <si>
    <t>Debt repayment</t>
  </si>
  <si>
    <t>Legal Expenditures</t>
  </si>
  <si>
    <t>Based on legislation, regisatrtion data and HH surveys</t>
  </si>
  <si>
    <t>TOTAL MEB</t>
  </si>
  <si>
    <t>per year</t>
  </si>
  <si>
    <t>Cost of legalizing stay in Lebanon</t>
  </si>
  <si>
    <t xml:space="preserve">Monthly cost of water per HH in normal situation, 15 L/pers/day according to sphere standard. </t>
  </si>
  <si>
    <t>Average rent in ITS</t>
  </si>
  <si>
    <t>Petrol, unleaded</t>
  </si>
  <si>
    <t>100L</t>
  </si>
  <si>
    <t>Winterization</t>
  </si>
  <si>
    <t xml:space="preserve">Monthly cost of water per HH in normal situation, 35 L/pers/day according to normal standard. </t>
  </si>
  <si>
    <t>Comments</t>
  </si>
  <si>
    <t>Minimum Food Expenditure Basket per HH with WFP ration to meet nutrient needs + 2100KCAL/month</t>
  </si>
  <si>
    <t>Based on average expenditures collected through PDM</t>
  </si>
  <si>
    <t>Quantities harmonized by the NFI WG. Minimum NFI required.</t>
  </si>
  <si>
    <t>SHC</t>
  </si>
  <si>
    <t>Based on Health sector</t>
  </si>
  <si>
    <t>Critical medical event</t>
  </si>
  <si>
    <t>According to health sector, adults will do 2 medical visits per year+ drugs and diagnostic test which costs 16$ per year/adult. Children &lt;5 will do 4 medical visits per year which costs 33$ per year/child. We took the assumption that a HH was composed with 2 adults, 1 child&gt;5 years and 2 children&lt;5 years. Calculation: (16X3+33X2)/12</t>
  </si>
  <si>
    <t>Average rent regarless the type of shelter. Weighted according to % of population residing in  shelter.</t>
  </si>
  <si>
    <t>100L per month during 5 months. One month is 118,3$ X 5months = 591,5$. To get a monthly cost 591,5$/12 = 49,3$</t>
  </si>
  <si>
    <t>Based on WFP vouchers. Quantities to cover 2100KCAL/day</t>
  </si>
  <si>
    <t xml:space="preserve">The Survival Minimum Expenditures Basket includes the minimum food required to meet 2100KCAL/ day, the minimum NFI required per month, rent in ITS, minimum water supply required per month. Clothes, communication and transportation are calculated based on average expenditures, the survival minimum for those expenditures will have to define, monitor and add to the SMEB. </t>
  </si>
  <si>
    <t xml:space="preserve">The Minimum Expenditures Basket includes the Minimum Food Basket required to meet 2100KCAL/ day and nutrients needed, the minimum NFI required per month, average rent, normal water supply required per month. </t>
  </si>
  <si>
    <t>According to the health sector, 5% of the population will require a specific emergency envelop for critical event.</t>
  </si>
  <si>
    <t>Starting after one year from entry. Estimated 500,000 persons by mid 2014 may be without residency; average family size in MEB = 5, assumption was made than 2 adults above 15 will require legalization of their stay.</t>
  </si>
  <si>
    <t>TOTAL SMEB</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</si>
</sst>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00_-;\-* #,##0.00_-;_-* &quot;-&quot;??_-;_-@_-"/>
  </numFmts>
  <fonts count="13" x14ac:knownFonts="1">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b/>
      <sz val="10"/>
      <color theme="0"/>
      <name val="Calibri"/>
      <family val="2"/>
      <scheme val="minor"/>
    </font>
    <font>
      <sz val="10"/>
      <color theme="0"/>
      <name val="Calibri"/>
      <family val="2"/>
      <scheme val="minor"/>
    </font>
    <font>
      <b/>
      <sz val="10"/>
      <color indexed="8"/>
      <name val="Calibri"/>
      <family val="2"/>
    </font>
    <font>
      <b/>
      <sz val="10"/>
      <color rgb="FFFF0000"/>
      <name val="Calibri"/>
      <family val="2"/>
      <scheme val="minor"/>
    </font>
    <font>
      <sz val="9"/>
      <color theme="1"/>
      <name val="Calibri"/>
      <family val="2"/>
      <scheme val="minor"/>
    </font>
    <font>
      <b/>
      <sz val="9"/>
      <color theme="1"/>
      <name val="Calibri"/>
      <family val="2"/>
      <scheme val="minor"/>
    </font>
    <font>
      <b/>
      <sz val="9"/>
      <color theme="0"/>
      <name val="Calibri"/>
      <family val="2"/>
      <scheme val="minor"/>
    </font>
    <font>
      <sz val="9"/>
      <color theme="0"/>
      <name val="Calibri"/>
      <family val="2"/>
      <scheme val="minor"/>
    </font>
    <font>
      <b/>
      <sz val="9"/>
      <name val="Calibri"/>
      <family val="2"/>
      <scheme val="minor"/>
    </font>
  </fonts>
  <fills count="7">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rgb="FF00B050"/>
        <bgColor indexed="64"/>
      </patternFill>
    </fill>
    <fill>
      <patternFill patternType="solid">
        <fgColor rgb="FF00B0F0"/>
        <bgColor indexed="64"/>
      </patternFill>
    </fill>
    <fill>
      <patternFill patternType="solid">
        <fgColor rgb="FFC00000"/>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right/>
      <top style="medium">
        <color indexed="64"/>
      </top>
      <bottom/>
      <diagonal/>
    </border>
  </borders>
  <cellStyleXfs count="5">
    <xf numFmtId="0" fontId="0" fillId="0" borderId="0"/>
    <xf numFmtId="166" fontId="1" fillId="0" borderId="0" applyFill="0" applyBorder="0" applyAlignment="0" applyProtection="0"/>
    <xf numFmtId="0" fontId="1" fillId="0" borderId="0"/>
    <xf numFmtId="9" fontId="1" fillId="0" borderId="0" applyBorder="0" applyAlignment="0" applyProtection="0"/>
    <xf numFmtId="9" fontId="1" fillId="0" borderId="0" applyFill="0" applyBorder="0" applyAlignment="0" applyProtection="0"/>
  </cellStyleXfs>
  <cellXfs count="211">
    <xf numFmtId="0" fontId="0" fillId="0" borderId="0" xfId="0"/>
    <xf numFmtId="0" fontId="0" fillId="0" borderId="30" xfId="0" applyBorder="1" applyAlignment="1">
      <alignment horizontal="center" vertical="center" wrapText="1"/>
    </xf>
    <xf numFmtId="0" fontId="0" fillId="0" borderId="0" xfId="0"/>
    <xf numFmtId="0" fontId="0" fillId="0" borderId="0" xfId="0" applyAlignment="1">
      <alignment horizontal="center" vertical="center" wrapText="1"/>
    </xf>
    <xf numFmtId="0" fontId="2" fillId="0" borderId="0" xfId="0" applyFont="1"/>
    <xf numFmtId="0" fontId="2" fillId="0" borderId="0" xfId="0" applyFont="1" applyAlignment="1">
      <alignment horizontal="center" vertical="center" wrapText="1"/>
    </xf>
    <xf numFmtId="0" fontId="2" fillId="0" borderId="9" xfId="0" applyFont="1" applyBorder="1" applyAlignment="1">
      <alignment horizontal="center" vertical="center" wrapText="1"/>
    </xf>
    <xf numFmtId="164" fontId="2" fillId="0" borderId="9" xfId="0" applyNumberFormat="1" applyFont="1" applyFill="1" applyBorder="1" applyAlignment="1">
      <alignment horizontal="center" vertical="center" wrapText="1"/>
    </xf>
    <xf numFmtId="165" fontId="2" fillId="0" borderId="10"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2" fillId="0" borderId="8" xfId="0" applyFont="1" applyBorder="1" applyAlignment="1">
      <alignment horizontal="center" vertical="center" wrapText="1"/>
    </xf>
    <xf numFmtId="0" fontId="3" fillId="3"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3" fillId="0" borderId="22" xfId="0" applyFont="1" applyBorder="1" applyAlignment="1">
      <alignment horizontal="center" vertical="center" wrapText="1"/>
    </xf>
    <xf numFmtId="0" fontId="2" fillId="0" borderId="30" xfId="0" applyFont="1" applyBorder="1" applyAlignment="1">
      <alignment horizontal="center" vertical="center" wrapText="1"/>
    </xf>
    <xf numFmtId="0" fontId="4"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164" fontId="4" fillId="2" borderId="13"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0" borderId="2" xfId="0" applyFont="1" applyBorder="1" applyAlignment="1">
      <alignment horizontal="center" vertical="center" wrapText="1"/>
    </xf>
    <xf numFmtId="164" fontId="2" fillId="0" borderId="2" xfId="0" applyNumberFormat="1" applyFont="1" applyBorder="1" applyAlignment="1">
      <alignment horizontal="center" vertical="center" wrapText="1"/>
    </xf>
    <xf numFmtId="165" fontId="2" fillId="0" borderId="3" xfId="0" applyNumberFormat="1" applyFont="1" applyBorder="1" applyAlignment="1">
      <alignment horizontal="center" vertical="center" wrapText="1"/>
    </xf>
    <xf numFmtId="0" fontId="3" fillId="0"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164" fontId="2" fillId="0" borderId="8" xfId="0" applyNumberFormat="1" applyFont="1" applyBorder="1" applyAlignment="1">
      <alignment horizontal="center" vertical="center" wrapText="1"/>
    </xf>
    <xf numFmtId="165" fontId="2" fillId="0" borderId="20" xfId="0" applyNumberFormat="1" applyFont="1" applyBorder="1" applyAlignment="1">
      <alignment horizontal="center" vertical="center" wrapText="1"/>
    </xf>
    <xf numFmtId="0" fontId="3" fillId="0" borderId="23" xfId="0" applyFont="1" applyBorder="1" applyAlignment="1">
      <alignment horizontal="center" vertical="center" wrapText="1"/>
    </xf>
    <xf numFmtId="0" fontId="2" fillId="0" borderId="18" xfId="0" applyFont="1" applyBorder="1" applyAlignment="1">
      <alignment horizontal="center" vertical="center" wrapText="1"/>
    </xf>
    <xf numFmtId="164" fontId="2" fillId="0" borderId="18" xfId="0" applyNumberFormat="1" applyFont="1" applyBorder="1" applyAlignment="1">
      <alignment horizontal="center" vertical="center" wrapText="1"/>
    </xf>
    <xf numFmtId="165" fontId="2" fillId="0" borderId="24" xfId="0" applyNumberFormat="1" applyFont="1" applyBorder="1" applyAlignment="1">
      <alignment horizontal="center" vertical="center" wrapText="1"/>
    </xf>
    <xf numFmtId="0" fontId="4" fillId="2" borderId="25"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64" fontId="2" fillId="0" borderId="8" xfId="0" applyNumberFormat="1" applyFont="1" applyFill="1" applyBorder="1" applyAlignment="1">
      <alignment horizontal="center" vertical="center" wrapText="1"/>
    </xf>
    <xf numFmtId="165" fontId="2" fillId="0" borderId="20" xfId="0" applyNumberFormat="1" applyFont="1" applyFill="1" applyBorder="1" applyAlignment="1">
      <alignment horizontal="center" vertical="center" wrapText="1"/>
    </xf>
    <xf numFmtId="0" fontId="2" fillId="0" borderId="20" xfId="0" applyFont="1" applyBorder="1" applyAlignment="1">
      <alignment horizontal="center" vertical="center" wrapText="1"/>
    </xf>
    <xf numFmtId="4" fontId="2" fillId="0" borderId="8" xfId="0" applyNumberFormat="1" applyFont="1" applyBorder="1" applyAlignment="1">
      <alignment horizontal="center" vertical="center" wrapText="1"/>
    </xf>
    <xf numFmtId="0" fontId="3" fillId="3" borderId="23" xfId="0" applyFont="1" applyFill="1" applyBorder="1" applyAlignment="1">
      <alignment horizontal="center" vertical="center" wrapText="1"/>
    </xf>
    <xf numFmtId="0" fontId="2" fillId="3" borderId="18" xfId="0" applyFont="1" applyFill="1" applyBorder="1" applyAlignment="1">
      <alignment horizontal="center" vertical="center" wrapText="1"/>
    </xf>
    <xf numFmtId="4" fontId="2" fillId="0" borderId="18" xfId="0" applyNumberFormat="1" applyFont="1" applyBorder="1" applyAlignment="1">
      <alignment horizontal="center" vertical="center" wrapText="1"/>
    </xf>
    <xf numFmtId="0" fontId="4" fillId="0" borderId="0" xfId="0"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164" fontId="0" fillId="0" borderId="30" xfId="0" applyNumberFormat="1" applyBorder="1" applyAlignment="1">
      <alignment horizontal="center" vertical="center" wrapText="1"/>
    </xf>
    <xf numFmtId="0" fontId="0" fillId="0" borderId="36" xfId="0" applyBorder="1" applyAlignment="1">
      <alignment horizontal="center" vertical="center" wrapText="1"/>
    </xf>
    <xf numFmtId="0" fontId="2" fillId="3" borderId="20" xfId="0" applyFont="1" applyFill="1" applyBorder="1" applyAlignment="1">
      <alignment horizontal="center" vertical="center" wrapText="1"/>
    </xf>
    <xf numFmtId="0" fontId="2" fillId="0" borderId="36" xfId="0" applyFont="1" applyBorder="1" applyAlignment="1">
      <alignment horizontal="center" vertical="center" wrapText="1"/>
    </xf>
    <xf numFmtId="0" fontId="2" fillId="0" borderId="20"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0" fillId="0" borderId="22" xfId="0" applyBorder="1" applyAlignment="1">
      <alignment horizontal="center" vertical="center" wrapText="1"/>
    </xf>
    <xf numFmtId="164" fontId="2" fillId="0" borderId="30" xfId="0" applyNumberFormat="1" applyFont="1" applyBorder="1" applyAlignment="1">
      <alignment horizontal="center" vertical="center" wrapText="1"/>
    </xf>
    <xf numFmtId="165" fontId="2" fillId="0" borderId="30"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2" fillId="0" borderId="42" xfId="0" applyFont="1" applyBorder="1" applyAlignment="1">
      <alignment horizontal="center" vertical="center" wrapText="1"/>
    </xf>
    <xf numFmtId="164" fontId="2" fillId="0" borderId="42" xfId="0" applyNumberFormat="1" applyFont="1" applyFill="1" applyBorder="1" applyAlignment="1">
      <alignment horizontal="center" vertical="center" wrapText="1"/>
    </xf>
    <xf numFmtId="165" fontId="2" fillId="0" borderId="38" xfId="0" applyNumberFormat="1" applyFont="1" applyBorder="1" applyAlignment="1">
      <alignment horizontal="center" vertical="center" wrapText="1"/>
    </xf>
    <xf numFmtId="165" fontId="4" fillId="2" borderId="13"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164" fontId="4" fillId="2" borderId="34" xfId="0" applyNumberFormat="1" applyFont="1" applyFill="1" applyBorder="1" applyAlignment="1">
      <alignment horizontal="center" vertical="center" wrapText="1"/>
    </xf>
    <xf numFmtId="165" fontId="4" fillId="2" borderId="34" xfId="0" applyNumberFormat="1" applyFont="1" applyFill="1" applyBorder="1" applyAlignment="1">
      <alignment horizontal="center" vertical="center" wrapText="1"/>
    </xf>
    <xf numFmtId="0" fontId="5" fillId="2" borderId="35" xfId="0" applyFont="1" applyFill="1" applyBorder="1" applyAlignment="1">
      <alignment horizontal="center" vertical="center" wrapText="1"/>
    </xf>
    <xf numFmtId="3" fontId="2" fillId="0" borderId="30" xfId="0" applyNumberFormat="1" applyFont="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6" fillId="4" borderId="1" xfId="0" applyFont="1" applyFill="1" applyBorder="1" applyAlignment="1">
      <alignment horizontal="left" vertical="top" wrapText="1"/>
    </xf>
    <xf numFmtId="0" fontId="3" fillId="4" borderId="26"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6" fillId="5" borderId="1" xfId="0" applyFont="1" applyFill="1" applyBorder="1" applyAlignment="1">
      <alignment horizontal="left" vertical="top" wrapText="1"/>
    </xf>
    <xf numFmtId="0" fontId="6" fillId="5" borderId="3" xfId="0" applyFont="1" applyFill="1" applyBorder="1" applyAlignment="1">
      <alignment horizontal="center" vertical="top" wrapText="1"/>
    </xf>
    <xf numFmtId="0" fontId="4" fillId="6" borderId="11" xfId="0" applyFont="1" applyFill="1" applyBorder="1" applyAlignment="1">
      <alignment horizontal="center" vertical="center" wrapText="1"/>
    </xf>
    <xf numFmtId="0" fontId="4" fillId="6" borderId="13" xfId="0" applyFont="1" applyFill="1" applyBorder="1" applyAlignment="1">
      <alignment horizontal="center" vertical="center" wrapText="1"/>
    </xf>
    <xf numFmtId="165" fontId="4" fillId="6" borderId="14" xfId="0" applyNumberFormat="1" applyFont="1" applyFill="1" applyBorder="1" applyAlignment="1">
      <alignment horizontal="center" vertical="center" wrapText="1"/>
    </xf>
    <xf numFmtId="0" fontId="4" fillId="6" borderId="14" xfId="0" applyFont="1" applyFill="1" applyBorder="1" applyAlignment="1">
      <alignment horizontal="center" vertical="center" wrapText="1"/>
    </xf>
    <xf numFmtId="165" fontId="7" fillId="0" borderId="0" xfId="0" applyNumberFormat="1" applyFont="1" applyFill="1" applyBorder="1" applyAlignment="1">
      <alignment horizontal="center" vertical="center" wrapText="1"/>
    </xf>
    <xf numFmtId="164" fontId="8" fillId="0" borderId="9" xfId="0" applyNumberFormat="1" applyFont="1" applyFill="1" applyBorder="1" applyAlignment="1">
      <alignment horizontal="center" vertical="center" wrapText="1"/>
    </xf>
    <xf numFmtId="0" fontId="9" fillId="5" borderId="26"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9" fillId="0" borderId="1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quotePrefix="1" applyFont="1" applyBorder="1" applyAlignment="1">
      <alignment horizontal="center" vertical="center" wrapText="1"/>
    </xf>
    <xf numFmtId="0" fontId="9" fillId="0" borderId="4" xfId="0" applyFont="1" applyBorder="1" applyAlignment="1">
      <alignment horizontal="center" vertical="center" wrapText="1"/>
    </xf>
    <xf numFmtId="0" fontId="8" fillId="0" borderId="8" xfId="0" applyFont="1" applyBorder="1" applyAlignment="1">
      <alignment horizontal="center" vertical="center" wrapText="1"/>
    </xf>
    <xf numFmtId="0" fontId="9" fillId="3" borderId="4"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9" fillId="0" borderId="2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164" fontId="8" fillId="0" borderId="31" xfId="0" applyNumberFormat="1"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164" fontId="10" fillId="2" borderId="13" xfId="0" applyNumberFormat="1" applyFont="1" applyFill="1" applyBorder="1" applyAlignment="1">
      <alignment horizontal="center" vertical="center" wrapText="1"/>
    </xf>
    <xf numFmtId="0" fontId="11" fillId="2" borderId="37"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0" borderId="2" xfId="0" applyFont="1" applyBorder="1" applyAlignment="1">
      <alignment horizontal="center" vertical="center" wrapText="1"/>
    </xf>
    <xf numFmtId="164" fontId="8" fillId="0" borderId="2" xfId="0" applyNumberFormat="1" applyFont="1" applyBorder="1" applyAlignment="1">
      <alignment horizontal="center" vertical="center" wrapText="1"/>
    </xf>
    <xf numFmtId="0" fontId="9" fillId="0" borderId="4" xfId="0" applyFont="1" applyFill="1" applyBorder="1" applyAlignment="1">
      <alignment horizontal="center" vertical="center" wrapText="1"/>
    </xf>
    <xf numFmtId="0" fontId="8" fillId="0" borderId="8" xfId="0" applyFont="1" applyFill="1" applyBorder="1" applyAlignment="1">
      <alignment horizontal="center" vertical="center" wrapText="1"/>
    </xf>
    <xf numFmtId="164" fontId="8" fillId="0" borderId="8" xfId="0" applyNumberFormat="1" applyFont="1" applyBorder="1" applyAlignment="1">
      <alignment horizontal="center" vertical="center" wrapText="1"/>
    </xf>
    <xf numFmtId="0" fontId="9" fillId="0" borderId="23" xfId="0" applyFont="1" applyBorder="1" applyAlignment="1">
      <alignment horizontal="center" vertical="center" wrapText="1"/>
    </xf>
    <xf numFmtId="0" fontId="8" fillId="0" borderId="18" xfId="0" applyFont="1" applyBorder="1" applyAlignment="1">
      <alignment horizontal="center" vertical="center" wrapText="1"/>
    </xf>
    <xf numFmtId="164" fontId="8" fillId="0" borderId="18" xfId="0" applyNumberFormat="1" applyFont="1" applyBorder="1" applyAlignment="1">
      <alignment horizontal="center" vertical="center" wrapText="1"/>
    </xf>
    <xf numFmtId="0" fontId="10" fillId="2" borderId="25"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164" fontId="8" fillId="0" borderId="8" xfId="0" applyNumberFormat="1"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5" borderId="5" xfId="0" applyFont="1" applyFill="1" applyBorder="1" applyAlignment="1">
      <alignment vertical="center" wrapText="1"/>
    </xf>
    <xf numFmtId="0" fontId="8" fillId="5" borderId="6" xfId="0" applyFont="1" applyFill="1" applyBorder="1" applyAlignment="1">
      <alignment vertical="center" wrapText="1"/>
    </xf>
    <xf numFmtId="0" fontId="8" fillId="5" borderId="7" xfId="0" applyFont="1" applyFill="1" applyBorder="1" applyAlignment="1">
      <alignment vertical="center" wrapText="1"/>
    </xf>
    <xf numFmtId="0" fontId="8" fillId="5" borderId="20" xfId="0" applyFont="1" applyFill="1" applyBorder="1" applyAlignment="1">
      <alignment horizontal="center" vertical="center" wrapText="1"/>
    </xf>
    <xf numFmtId="4" fontId="8" fillId="0" borderId="8" xfId="0" applyNumberFormat="1" applyFont="1" applyBorder="1" applyAlignment="1">
      <alignment horizontal="center" vertical="center" wrapText="1"/>
    </xf>
    <xf numFmtId="0" fontId="8" fillId="3" borderId="20"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6" borderId="13" xfId="0" applyFont="1" applyFill="1" applyBorder="1" applyAlignment="1">
      <alignment horizontal="center" vertical="center" wrapText="1"/>
    </xf>
    <xf numFmtId="164" fontId="10" fillId="6" borderId="13" xfId="0" applyNumberFormat="1" applyFont="1" applyFill="1" applyBorder="1" applyAlignment="1">
      <alignment horizontal="center" vertical="center" wrapText="1"/>
    </xf>
    <xf numFmtId="0" fontId="10" fillId="6" borderId="14" xfId="0" applyFont="1" applyFill="1" applyBorder="1" applyAlignment="1">
      <alignment horizontal="center" vertical="center" wrapText="1"/>
    </xf>
    <xf numFmtId="1" fontId="8" fillId="0" borderId="20" xfId="0" applyNumberFormat="1" applyFont="1" applyBorder="1" applyAlignment="1">
      <alignment horizontal="center" vertical="center" wrapText="1"/>
    </xf>
    <xf numFmtId="1" fontId="10" fillId="6" borderId="14" xfId="0" applyNumberFormat="1" applyFont="1" applyFill="1" applyBorder="1" applyAlignment="1">
      <alignment horizontal="center" vertical="center" wrapText="1"/>
    </xf>
    <xf numFmtId="1" fontId="8" fillId="0" borderId="20" xfId="0" applyNumberFormat="1" applyFont="1" applyFill="1" applyBorder="1" applyAlignment="1">
      <alignment horizontal="center" vertical="center" wrapText="1"/>
    </xf>
    <xf numFmtId="1" fontId="8" fillId="0" borderId="3" xfId="0" applyNumberFormat="1" applyFont="1" applyBorder="1" applyAlignment="1">
      <alignment horizontal="center" vertical="center" wrapText="1"/>
    </xf>
    <xf numFmtId="1" fontId="8" fillId="0" borderId="24" xfId="0" applyNumberFormat="1" applyFont="1" applyBorder="1" applyAlignment="1">
      <alignment horizontal="center" vertical="center" wrapText="1"/>
    </xf>
    <xf numFmtId="3" fontId="10" fillId="2" borderId="14" xfId="0" applyNumberFormat="1" applyFont="1" applyFill="1" applyBorder="1" applyAlignment="1">
      <alignment horizontal="center" vertical="center" wrapText="1"/>
    </xf>
    <xf numFmtId="1" fontId="10" fillId="2" borderId="14" xfId="0" applyNumberFormat="1" applyFont="1" applyFill="1" applyBorder="1" applyAlignment="1">
      <alignment horizontal="center" vertical="center" wrapText="1"/>
    </xf>
    <xf numFmtId="1" fontId="8" fillId="0" borderId="10" xfId="0" applyNumberFormat="1" applyFont="1" applyBorder="1" applyAlignment="1">
      <alignment horizontal="center" vertical="center" wrapText="1"/>
    </xf>
    <xf numFmtId="1" fontId="8" fillId="0" borderId="32" xfId="0" applyNumberFormat="1" applyFont="1" applyBorder="1" applyAlignment="1">
      <alignment horizontal="center" vertical="center" wrapText="1"/>
    </xf>
    <xf numFmtId="0" fontId="3" fillId="4" borderId="0" xfId="0" applyFont="1" applyFill="1" applyAlignment="1">
      <alignment horizontal="center" vertical="center" wrapText="1"/>
    </xf>
    <xf numFmtId="0" fontId="2" fillId="0" borderId="4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6" fillId="4" borderId="28" xfId="0" applyFont="1" applyFill="1" applyBorder="1" applyAlignment="1">
      <alignment horizontal="center" vertical="top" wrapText="1"/>
    </xf>
    <xf numFmtId="0" fontId="6" fillId="4" borderId="29" xfId="0" applyFont="1" applyFill="1" applyBorder="1" applyAlignment="1">
      <alignment horizontal="center" vertical="top" wrapText="1"/>
    </xf>
    <xf numFmtId="0" fontId="6" fillId="4" borderId="17" xfId="0" applyFont="1" applyFill="1" applyBorder="1" applyAlignment="1">
      <alignment horizontal="center" vertical="top" wrapText="1"/>
    </xf>
    <xf numFmtId="0" fontId="2" fillId="3" borderId="39"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12" fillId="5" borderId="12"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3" fillId="5" borderId="0" xfId="0" applyFont="1" applyFill="1" applyAlignment="1">
      <alignment horizontal="center" vertical="center" wrapText="1"/>
    </xf>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3" fillId="5" borderId="45" xfId="0" applyFont="1" applyFill="1" applyBorder="1" applyAlignment="1">
      <alignment horizontal="center" vertical="center" wrapText="1"/>
    </xf>
    <xf numFmtId="0" fontId="3" fillId="5" borderId="46"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6" fillId="5" borderId="2" xfId="0" applyFont="1" applyFill="1" applyBorder="1" applyAlignment="1">
      <alignment horizontal="center" vertical="top"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7" xfId="0" applyFont="1" applyFill="1" applyBorder="1" applyAlignment="1">
      <alignment horizontal="center" vertical="center" wrapText="1"/>
    </xf>
  </cellXfs>
  <cellStyles count="5">
    <cellStyle name="Comma 2" xfId="1"/>
    <cellStyle name="Normal" xfId="0" builtinId="0"/>
    <cellStyle name="Normal 2" xfId="2"/>
    <cellStyle name="Percent 2" xfId="3"/>
    <cellStyle name="Percent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abSelected="1" zoomScale="80" zoomScaleNormal="80" workbookViewId="0">
      <selection activeCell="G49" sqref="G49"/>
    </sheetView>
  </sheetViews>
  <sheetFormatPr defaultColWidth="11.42578125" defaultRowHeight="15" x14ac:dyDescent="0.25"/>
  <cols>
    <col min="1" max="1" width="13.5703125" customWidth="1"/>
    <col min="2" max="2" width="13.85546875" customWidth="1"/>
    <col min="3" max="3" width="9.28515625" customWidth="1"/>
    <col min="4" max="5" width="9.5703125" customWidth="1"/>
    <col min="6" max="6" width="9.85546875" customWidth="1"/>
    <col min="7" max="7" width="21.5703125" style="3" customWidth="1"/>
  </cols>
  <sheetData>
    <row r="1" spans="1:7" x14ac:dyDescent="0.25">
      <c r="A1" s="157" t="s">
        <v>87</v>
      </c>
      <c r="B1" s="157"/>
      <c r="C1" s="157"/>
      <c r="D1" s="157"/>
      <c r="E1" s="157"/>
      <c r="F1" s="157"/>
      <c r="G1" s="157"/>
    </row>
    <row r="2" spans="1:7" x14ac:dyDescent="0.25">
      <c r="A2" s="157"/>
      <c r="B2" s="157"/>
      <c r="C2" s="157"/>
      <c r="D2" s="157"/>
      <c r="E2" s="157"/>
      <c r="F2" s="157"/>
      <c r="G2" s="157"/>
    </row>
    <row r="3" spans="1:7" ht="21.75" customHeight="1" x14ac:dyDescent="0.25">
      <c r="A3" s="157"/>
      <c r="B3" s="157"/>
      <c r="C3" s="157"/>
      <c r="D3" s="157"/>
      <c r="E3" s="157"/>
      <c r="F3" s="157"/>
      <c r="G3" s="157"/>
    </row>
    <row r="4" spans="1:7" ht="15.75" thickBot="1" x14ac:dyDescent="0.3">
      <c r="A4" s="4"/>
      <c r="B4" s="4"/>
      <c r="C4" s="4"/>
      <c r="D4" s="4"/>
      <c r="E4" s="4"/>
      <c r="F4" s="4"/>
      <c r="G4" s="5"/>
    </row>
    <row r="5" spans="1:7" ht="25.5" x14ac:dyDescent="0.25">
      <c r="A5" s="72"/>
      <c r="B5" s="73" t="s">
        <v>0</v>
      </c>
      <c r="C5" s="73" t="s">
        <v>1</v>
      </c>
      <c r="D5" s="73" t="s">
        <v>2</v>
      </c>
      <c r="E5" s="73" t="s">
        <v>3</v>
      </c>
      <c r="F5" s="74" t="s">
        <v>4</v>
      </c>
      <c r="G5" s="74" t="s">
        <v>76</v>
      </c>
    </row>
    <row r="6" spans="1:7" ht="25.5" x14ac:dyDescent="0.25">
      <c r="A6" s="75" t="s">
        <v>5</v>
      </c>
      <c r="B6" s="76"/>
      <c r="C6" s="77" t="s">
        <v>16</v>
      </c>
      <c r="D6" s="77"/>
      <c r="E6" s="77"/>
      <c r="F6" s="78"/>
      <c r="G6" s="79"/>
    </row>
    <row r="7" spans="1:7" ht="30" customHeight="1" x14ac:dyDescent="0.25">
      <c r="A7" s="9"/>
      <c r="B7" s="10" t="s">
        <v>6</v>
      </c>
      <c r="C7" s="10">
        <v>6000</v>
      </c>
      <c r="D7" s="6"/>
      <c r="E7" s="7">
        <v>11061.6</v>
      </c>
      <c r="F7" s="8">
        <f t="shared" ref="F7:F14" si="0">E7/1500</f>
        <v>7.3744000000000005</v>
      </c>
      <c r="G7" s="158" t="s">
        <v>86</v>
      </c>
    </row>
    <row r="8" spans="1:7" x14ac:dyDescent="0.25">
      <c r="A8" s="9"/>
      <c r="B8" s="10" t="s">
        <v>7</v>
      </c>
      <c r="C8" s="10">
        <v>1500</v>
      </c>
      <c r="D8" s="6"/>
      <c r="E8" s="7">
        <v>3664</v>
      </c>
      <c r="F8" s="8">
        <f t="shared" si="0"/>
        <v>2.4426666666666668</v>
      </c>
      <c r="G8" s="159"/>
    </row>
    <row r="9" spans="1:7" ht="30" customHeight="1" x14ac:dyDescent="0.25">
      <c r="A9" s="9"/>
      <c r="B9" s="10" t="s">
        <v>8</v>
      </c>
      <c r="C9" s="10">
        <v>3900</v>
      </c>
      <c r="D9" s="6"/>
      <c r="E9" s="7">
        <v>6705.3</v>
      </c>
      <c r="F9" s="8">
        <f t="shared" si="0"/>
        <v>4.4702000000000002</v>
      </c>
      <c r="G9" s="159"/>
    </row>
    <row r="10" spans="1:7" ht="30" customHeight="1" x14ac:dyDescent="0.25">
      <c r="A10" s="9"/>
      <c r="B10" s="10" t="s">
        <v>9</v>
      </c>
      <c r="C10" s="10">
        <v>1140</v>
      </c>
      <c r="D10" s="6"/>
      <c r="E10" s="7">
        <v>10274.799999999999</v>
      </c>
      <c r="F10" s="8">
        <f t="shared" si="0"/>
        <v>6.8498666666666663</v>
      </c>
      <c r="G10" s="159"/>
    </row>
    <row r="11" spans="1:7" ht="30" customHeight="1" x14ac:dyDescent="0.25">
      <c r="A11" s="9"/>
      <c r="B11" s="10" t="s">
        <v>10</v>
      </c>
      <c r="C11" s="10">
        <v>990</v>
      </c>
      <c r="D11" s="6"/>
      <c r="E11" s="7">
        <v>2622.9</v>
      </c>
      <c r="F11" s="8">
        <f t="shared" si="0"/>
        <v>1.7486000000000002</v>
      </c>
      <c r="G11" s="159"/>
    </row>
    <row r="12" spans="1:7" x14ac:dyDescent="0.25">
      <c r="A12" s="9"/>
      <c r="B12" s="10" t="s">
        <v>11</v>
      </c>
      <c r="C12" s="10">
        <v>1500</v>
      </c>
      <c r="D12" s="6"/>
      <c r="E12" s="7">
        <v>1993.4</v>
      </c>
      <c r="F12" s="8">
        <f t="shared" si="0"/>
        <v>1.3289333333333333</v>
      </c>
      <c r="G12" s="159"/>
    </row>
    <row r="13" spans="1:7" ht="30" customHeight="1" x14ac:dyDescent="0.25">
      <c r="A13" s="9"/>
      <c r="B13" s="10" t="s">
        <v>12</v>
      </c>
      <c r="C13" s="10">
        <v>1500</v>
      </c>
      <c r="D13" s="6"/>
      <c r="E13" s="7">
        <v>6945</v>
      </c>
      <c r="F13" s="8">
        <f t="shared" si="0"/>
        <v>4.63</v>
      </c>
      <c r="G13" s="159"/>
    </row>
    <row r="14" spans="1:7" ht="15.75" thickBot="1" x14ac:dyDescent="0.3">
      <c r="A14" s="28"/>
      <c r="B14" s="29" t="s">
        <v>13</v>
      </c>
      <c r="C14" s="29">
        <v>300</v>
      </c>
      <c r="D14" s="61"/>
      <c r="E14" s="62">
        <v>152</v>
      </c>
      <c r="F14" s="63">
        <f t="shared" si="0"/>
        <v>0.10133333333333333</v>
      </c>
      <c r="G14" s="160"/>
    </row>
    <row r="15" spans="1:7" ht="39" thickBot="1" x14ac:dyDescent="0.3">
      <c r="A15" s="15" t="s">
        <v>14</v>
      </c>
      <c r="B15" s="16"/>
      <c r="C15" s="17"/>
      <c r="D15" s="17"/>
      <c r="E15" s="18">
        <f>SUM(E7:E14)</f>
        <v>43419</v>
      </c>
      <c r="F15" s="64">
        <f>SUM(F7:F14)</f>
        <v>28.945999999999998</v>
      </c>
      <c r="G15" s="65"/>
    </row>
    <row r="16" spans="1:7" ht="51.75" thickBot="1" x14ac:dyDescent="0.3">
      <c r="A16" s="15" t="s">
        <v>15</v>
      </c>
      <c r="B16" s="176"/>
      <c r="C16" s="177"/>
      <c r="D16" s="17"/>
      <c r="E16" s="18">
        <f>(E15*10%)+E15</f>
        <v>47760.9</v>
      </c>
      <c r="F16" s="18">
        <f>(F15*10%)+F15</f>
        <v>31.840599999999998</v>
      </c>
      <c r="G16" s="65"/>
    </row>
    <row r="17" spans="1:7" ht="39" thickBot="1" x14ac:dyDescent="0.3">
      <c r="A17" s="66" t="s">
        <v>23</v>
      </c>
      <c r="B17" s="178"/>
      <c r="C17" s="179"/>
      <c r="D17" s="67"/>
      <c r="E17" s="68">
        <f>E16*5</f>
        <v>238804.5</v>
      </c>
      <c r="F17" s="69">
        <f>F16*5</f>
        <v>159.203</v>
      </c>
      <c r="G17" s="70"/>
    </row>
    <row r="18" spans="1:7" ht="30" customHeight="1" thickBot="1" x14ac:dyDescent="0.3">
      <c r="A18" s="80" t="s">
        <v>25</v>
      </c>
      <c r="B18" s="167" t="s">
        <v>26</v>
      </c>
      <c r="C18" s="168"/>
      <c r="D18" s="168"/>
      <c r="E18" s="168"/>
      <c r="F18" s="168"/>
      <c r="G18" s="169"/>
    </row>
    <row r="19" spans="1:7" ht="45" customHeight="1" x14ac:dyDescent="0.25">
      <c r="A19" s="19"/>
      <c r="B19" s="20" t="s">
        <v>27</v>
      </c>
      <c r="C19" s="21"/>
      <c r="D19" s="21" t="s">
        <v>28</v>
      </c>
      <c r="E19" s="22">
        <v>1233.3</v>
      </c>
      <c r="F19" s="23">
        <f>E19/1500</f>
        <v>0.82219999999999993</v>
      </c>
      <c r="G19" s="164" t="s">
        <v>79</v>
      </c>
    </row>
    <row r="20" spans="1:7" ht="27" customHeight="1" x14ac:dyDescent="0.25">
      <c r="A20" s="24"/>
      <c r="B20" s="25" t="s">
        <v>29</v>
      </c>
      <c r="C20" s="10"/>
      <c r="D20" s="10" t="s">
        <v>30</v>
      </c>
      <c r="E20" s="26">
        <v>4132.3999999999996</v>
      </c>
      <c r="F20" s="27">
        <f t="shared" ref="F20:F30" si="1">E20/1500</f>
        <v>2.7549333333333332</v>
      </c>
      <c r="G20" s="165"/>
    </row>
    <row r="21" spans="1:7" ht="25.5" x14ac:dyDescent="0.25">
      <c r="A21" s="9"/>
      <c r="B21" s="10" t="s">
        <v>31</v>
      </c>
      <c r="C21" s="10"/>
      <c r="D21" s="10" t="s">
        <v>32</v>
      </c>
      <c r="E21" s="26">
        <v>4073.2</v>
      </c>
      <c r="F21" s="27">
        <f t="shared" si="1"/>
        <v>2.7154666666666665</v>
      </c>
      <c r="G21" s="165"/>
    </row>
    <row r="22" spans="1:7" ht="25.5" x14ac:dyDescent="0.25">
      <c r="A22" s="9"/>
      <c r="B22" s="10" t="s">
        <v>33</v>
      </c>
      <c r="C22" s="10"/>
      <c r="D22" s="10" t="s">
        <v>34</v>
      </c>
      <c r="E22" s="26">
        <v>2478.8000000000002</v>
      </c>
      <c r="F22" s="27">
        <f t="shared" si="1"/>
        <v>1.6525333333333334</v>
      </c>
      <c r="G22" s="165"/>
    </row>
    <row r="23" spans="1:7" ht="51" x14ac:dyDescent="0.25">
      <c r="A23" s="9"/>
      <c r="B23" s="10" t="s">
        <v>35</v>
      </c>
      <c r="C23" s="10"/>
      <c r="D23" s="10" t="s">
        <v>36</v>
      </c>
      <c r="E23" s="26">
        <v>8051.7</v>
      </c>
      <c r="F23" s="27">
        <f t="shared" si="1"/>
        <v>5.3677999999999999</v>
      </c>
      <c r="G23" s="165"/>
    </row>
    <row r="24" spans="1:7" ht="25.5" x14ac:dyDescent="0.25">
      <c r="A24" s="9"/>
      <c r="B24" s="10" t="s">
        <v>37</v>
      </c>
      <c r="C24" s="10"/>
      <c r="D24" s="10" t="s">
        <v>38</v>
      </c>
      <c r="E24" s="26">
        <v>2461.8000000000002</v>
      </c>
      <c r="F24" s="27">
        <f t="shared" si="1"/>
        <v>1.6412000000000002</v>
      </c>
      <c r="G24" s="165"/>
    </row>
    <row r="25" spans="1:7" ht="25.5" x14ac:dyDescent="0.25">
      <c r="A25" s="9"/>
      <c r="B25" s="10" t="s">
        <v>39</v>
      </c>
      <c r="C25" s="10"/>
      <c r="D25" s="10" t="s">
        <v>40</v>
      </c>
      <c r="E25" s="26">
        <v>1298.2</v>
      </c>
      <c r="F25" s="27">
        <f t="shared" si="1"/>
        <v>0.86546666666666672</v>
      </c>
      <c r="G25" s="165"/>
    </row>
    <row r="26" spans="1:7" ht="25.5" x14ac:dyDescent="0.25">
      <c r="A26" s="9"/>
      <c r="B26" s="10" t="s">
        <v>41</v>
      </c>
      <c r="C26" s="10"/>
      <c r="D26" s="10" t="s">
        <v>42</v>
      </c>
      <c r="E26" s="26">
        <v>3891.5</v>
      </c>
      <c r="F26" s="27">
        <f t="shared" si="1"/>
        <v>2.5943333333333332</v>
      </c>
      <c r="G26" s="165"/>
    </row>
    <row r="27" spans="1:7" x14ac:dyDescent="0.25">
      <c r="A27" s="9"/>
      <c r="B27" s="10" t="s">
        <v>43</v>
      </c>
      <c r="C27" s="10"/>
      <c r="D27" s="10" t="s">
        <v>42</v>
      </c>
      <c r="E27" s="26">
        <v>4022.5</v>
      </c>
      <c r="F27" s="27">
        <f t="shared" si="1"/>
        <v>2.6816666666666666</v>
      </c>
      <c r="G27" s="165"/>
    </row>
    <row r="28" spans="1:7" ht="25.5" x14ac:dyDescent="0.25">
      <c r="A28" s="9"/>
      <c r="B28" s="10" t="s">
        <v>44</v>
      </c>
      <c r="C28" s="10"/>
      <c r="D28" s="10" t="s">
        <v>45</v>
      </c>
      <c r="E28" s="26">
        <v>14599.3</v>
      </c>
      <c r="F28" s="27">
        <f t="shared" si="1"/>
        <v>9.7328666666666663</v>
      </c>
      <c r="G28" s="165"/>
    </row>
    <row r="29" spans="1:7" ht="15.75" thickBot="1" x14ac:dyDescent="0.3">
      <c r="A29" s="28" t="s">
        <v>46</v>
      </c>
      <c r="B29" s="29" t="s">
        <v>47</v>
      </c>
      <c r="C29" s="29" t="s">
        <v>48</v>
      </c>
      <c r="D29" s="29"/>
      <c r="E29" s="30">
        <v>2733.3</v>
      </c>
      <c r="F29" s="31">
        <f t="shared" si="1"/>
        <v>1.8222</v>
      </c>
      <c r="G29" s="166"/>
    </row>
    <row r="30" spans="1:7" ht="26.25" thickBot="1" x14ac:dyDescent="0.3">
      <c r="A30" s="32" t="s">
        <v>49</v>
      </c>
      <c r="B30" s="33"/>
      <c r="C30" s="34"/>
      <c r="D30" s="34"/>
      <c r="E30" s="18">
        <f>SUM(E19:E29)</f>
        <v>48976</v>
      </c>
      <c r="F30" s="35">
        <f t="shared" si="1"/>
        <v>32.650666666666666</v>
      </c>
      <c r="G30" s="55"/>
    </row>
    <row r="31" spans="1:7" ht="15" customHeight="1" x14ac:dyDescent="0.25">
      <c r="A31" s="75" t="s">
        <v>50</v>
      </c>
      <c r="B31" s="170" t="s">
        <v>51</v>
      </c>
      <c r="C31" s="171"/>
      <c r="D31" s="171"/>
      <c r="E31" s="171"/>
      <c r="F31" s="171"/>
      <c r="G31" s="172"/>
    </row>
    <row r="32" spans="1:7" ht="47.25" customHeight="1" x14ac:dyDescent="0.25">
      <c r="A32" s="36"/>
      <c r="B32" s="25" t="s">
        <v>52</v>
      </c>
      <c r="C32" s="25"/>
      <c r="D32" s="25" t="s">
        <v>53</v>
      </c>
      <c r="E32" s="37">
        <v>37050</v>
      </c>
      <c r="F32" s="38">
        <f>E32/1500</f>
        <v>24.7</v>
      </c>
      <c r="G32" s="54" t="s">
        <v>78</v>
      </c>
    </row>
    <row r="33" spans="1:7" ht="38.25" x14ac:dyDescent="0.25">
      <c r="A33" s="36"/>
      <c r="B33" s="25" t="s">
        <v>54</v>
      </c>
      <c r="C33" s="25"/>
      <c r="D33" s="25" t="s">
        <v>53</v>
      </c>
      <c r="E33" s="37">
        <v>26488.6</v>
      </c>
      <c r="F33" s="38">
        <f>E33/1500</f>
        <v>17.659066666666664</v>
      </c>
      <c r="G33" s="54" t="s">
        <v>78</v>
      </c>
    </row>
    <row r="34" spans="1:7" x14ac:dyDescent="0.25">
      <c r="A34" s="75" t="s">
        <v>55</v>
      </c>
      <c r="B34" s="173" t="s">
        <v>51</v>
      </c>
      <c r="C34" s="174"/>
      <c r="D34" s="174"/>
      <c r="E34" s="174"/>
      <c r="F34" s="174"/>
      <c r="G34" s="175"/>
    </row>
    <row r="35" spans="1:7" x14ac:dyDescent="0.25">
      <c r="A35" s="9"/>
      <c r="B35" s="10" t="s">
        <v>56</v>
      </c>
      <c r="C35" s="10"/>
      <c r="D35" s="10" t="s">
        <v>53</v>
      </c>
      <c r="E35" s="26">
        <f>F35*1500</f>
        <v>121800</v>
      </c>
      <c r="F35" s="27">
        <v>81.2</v>
      </c>
      <c r="G35" s="39" t="s">
        <v>71</v>
      </c>
    </row>
    <row r="36" spans="1:7" x14ac:dyDescent="0.25">
      <c r="A36" s="75" t="s">
        <v>57</v>
      </c>
      <c r="B36" s="173" t="s">
        <v>51</v>
      </c>
      <c r="C36" s="174"/>
      <c r="D36" s="174"/>
      <c r="E36" s="174"/>
      <c r="F36" s="174"/>
      <c r="G36" s="175"/>
    </row>
    <row r="37" spans="1:7" ht="63.75" x14ac:dyDescent="0.25">
      <c r="A37" s="9"/>
      <c r="B37" s="10" t="s">
        <v>58</v>
      </c>
      <c r="C37" s="10"/>
      <c r="D37" s="10" t="s">
        <v>53</v>
      </c>
      <c r="E37" s="10">
        <f>F37*1500</f>
        <v>30599.999999999996</v>
      </c>
      <c r="F37" s="39">
        <v>20.399999999999999</v>
      </c>
      <c r="G37" s="39" t="s">
        <v>70</v>
      </c>
    </row>
    <row r="38" spans="1:7" ht="15" customHeight="1" x14ac:dyDescent="0.25">
      <c r="A38" s="75" t="s">
        <v>59</v>
      </c>
      <c r="B38" s="173" t="s">
        <v>51</v>
      </c>
      <c r="C38" s="174"/>
      <c r="D38" s="174"/>
      <c r="E38" s="174"/>
      <c r="F38" s="174"/>
      <c r="G38" s="175"/>
    </row>
    <row r="39" spans="1:7" ht="42" customHeight="1" x14ac:dyDescent="0.25">
      <c r="A39" s="11"/>
      <c r="B39" s="12" t="s">
        <v>60</v>
      </c>
      <c r="C39" s="10"/>
      <c r="D39" s="10" t="s">
        <v>53</v>
      </c>
      <c r="E39" s="40">
        <v>40375</v>
      </c>
      <c r="F39" s="27">
        <f t="shared" ref="F39" si="2">E39/1500</f>
        <v>26.916666666666668</v>
      </c>
      <c r="G39" s="52" t="s">
        <v>78</v>
      </c>
    </row>
    <row r="40" spans="1:7" s="2" customFormat="1" ht="15" customHeight="1" x14ac:dyDescent="0.25">
      <c r="A40" s="75" t="s">
        <v>63</v>
      </c>
      <c r="B40" s="173" t="s">
        <v>51</v>
      </c>
      <c r="C40" s="174"/>
      <c r="D40" s="174"/>
      <c r="E40" s="174"/>
      <c r="F40" s="174"/>
      <c r="G40" s="175"/>
    </row>
    <row r="41" spans="1:7" s="2" customFormat="1" ht="40.5" customHeight="1" thickBot="1" x14ac:dyDescent="0.3">
      <c r="A41" s="41"/>
      <c r="B41" s="42" t="s">
        <v>64</v>
      </c>
      <c r="C41" s="29"/>
      <c r="D41" s="29" t="s">
        <v>53</v>
      </c>
      <c r="E41" s="43">
        <f>F41*1500</f>
        <v>108600.00000000001</v>
      </c>
      <c r="F41" s="31">
        <v>72.400000000000006</v>
      </c>
      <c r="G41" s="56" t="s">
        <v>78</v>
      </c>
    </row>
    <row r="42" spans="1:7" ht="15.75" thickBot="1" x14ac:dyDescent="0.3">
      <c r="A42" s="91" t="s">
        <v>91</v>
      </c>
      <c r="B42" s="92"/>
      <c r="C42" s="92"/>
      <c r="D42" s="92"/>
      <c r="E42" s="93">
        <f>SUM(E41,E39,E37,E35,E33,E32,E30,E17)</f>
        <v>652694.1</v>
      </c>
      <c r="F42" s="93">
        <f>SUM(F41,F39,F37,F35,F33,F32,F30,F17)</f>
        <v>435.12940000000003</v>
      </c>
      <c r="G42" s="94"/>
    </row>
    <row r="43" spans="1:7" x14ac:dyDescent="0.25">
      <c r="A43" s="44"/>
      <c r="B43" s="44"/>
      <c r="C43" s="44"/>
      <c r="D43" s="44"/>
      <c r="E43" s="45"/>
      <c r="F43" s="95"/>
      <c r="G43" s="5"/>
    </row>
    <row r="44" spans="1:7" ht="15.75" thickBot="1" x14ac:dyDescent="0.3">
      <c r="A44" s="46"/>
      <c r="B44" s="47"/>
      <c r="C44" s="47"/>
      <c r="D44" s="47"/>
      <c r="E44" s="48"/>
      <c r="F44" s="49"/>
      <c r="G44" s="5"/>
    </row>
    <row r="45" spans="1:7" ht="15" customHeight="1" x14ac:dyDescent="0.25">
      <c r="A45" s="81" t="s">
        <v>65</v>
      </c>
      <c r="B45" s="161" t="s">
        <v>66</v>
      </c>
      <c r="C45" s="162"/>
      <c r="D45" s="162"/>
      <c r="E45" s="162"/>
      <c r="F45" s="162"/>
      <c r="G45" s="163"/>
    </row>
    <row r="46" spans="1:7" ht="136.5" customHeight="1" thickBot="1" x14ac:dyDescent="0.3">
      <c r="A46" s="60"/>
      <c r="B46" s="14" t="s">
        <v>69</v>
      </c>
      <c r="C46" s="14" t="s">
        <v>68</v>
      </c>
      <c r="D46" s="14"/>
      <c r="E46" s="71">
        <f>F46*1500</f>
        <v>600000</v>
      </c>
      <c r="F46" s="14">
        <v>400</v>
      </c>
      <c r="G46" s="53" t="s">
        <v>90</v>
      </c>
    </row>
    <row r="47" spans="1:7" ht="15.75" thickBot="1" x14ac:dyDescent="0.3">
      <c r="A47" s="4"/>
      <c r="B47" s="4"/>
      <c r="C47" s="4"/>
      <c r="D47" s="4"/>
      <c r="E47" s="4"/>
      <c r="F47" s="4"/>
      <c r="G47" s="5"/>
    </row>
    <row r="48" spans="1:7" ht="25.5" x14ac:dyDescent="0.25">
      <c r="A48" s="82" t="s">
        <v>74</v>
      </c>
      <c r="B48" s="83" t="s">
        <v>0</v>
      </c>
      <c r="C48" s="83" t="s">
        <v>1</v>
      </c>
      <c r="D48" s="83" t="s">
        <v>2</v>
      </c>
      <c r="E48" s="83" t="s">
        <v>3</v>
      </c>
      <c r="F48" s="84" t="s">
        <v>4</v>
      </c>
      <c r="G48" s="84" t="s">
        <v>76</v>
      </c>
    </row>
    <row r="49" spans="1:7" ht="67.5" customHeight="1" thickBot="1" x14ac:dyDescent="0.3">
      <c r="A49" s="13"/>
      <c r="B49" s="14" t="s">
        <v>72</v>
      </c>
      <c r="C49" s="14" t="s">
        <v>73</v>
      </c>
      <c r="D49" s="14"/>
      <c r="E49" s="58">
        <f>F49*1500</f>
        <v>73950</v>
      </c>
      <c r="F49" s="59">
        <v>49.3</v>
      </c>
      <c r="G49" s="53" t="s">
        <v>85</v>
      </c>
    </row>
  </sheetData>
  <mergeCells count="12">
    <mergeCell ref="A1:G3"/>
    <mergeCell ref="G7:G14"/>
    <mergeCell ref="B45:G45"/>
    <mergeCell ref="G19:G29"/>
    <mergeCell ref="B18:G18"/>
    <mergeCell ref="B31:G31"/>
    <mergeCell ref="B34:G34"/>
    <mergeCell ref="B36:G36"/>
    <mergeCell ref="B38:G38"/>
    <mergeCell ref="B16:C16"/>
    <mergeCell ref="B17:C17"/>
    <mergeCell ref="B40:G40"/>
  </mergeCells>
  <pageMargins left="0.7" right="0.7" top="0.75" bottom="0.75" header="0.3" footer="0.3"/>
  <pageSetup paperSize="9" scale="74"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zoomScale="85" zoomScaleNormal="85" workbookViewId="0">
      <selection activeCell="L38" sqref="L38"/>
    </sheetView>
  </sheetViews>
  <sheetFormatPr defaultColWidth="11.42578125" defaultRowHeight="15" x14ac:dyDescent="0.25"/>
  <cols>
    <col min="1" max="2" width="11.42578125" customWidth="1"/>
    <col min="7" max="7" width="26.85546875" style="3" customWidth="1"/>
  </cols>
  <sheetData>
    <row r="1" spans="1:7" x14ac:dyDescent="0.25">
      <c r="A1" s="189" t="s">
        <v>88</v>
      </c>
      <c r="B1" s="189"/>
      <c r="C1" s="189"/>
      <c r="D1" s="189"/>
      <c r="E1" s="189"/>
      <c r="F1" s="189"/>
      <c r="G1" s="189"/>
    </row>
    <row r="2" spans="1:7" x14ac:dyDescent="0.25">
      <c r="A2" s="189"/>
      <c r="B2" s="189"/>
      <c r="C2" s="189"/>
      <c r="D2" s="189"/>
      <c r="E2" s="189"/>
      <c r="F2" s="189"/>
      <c r="G2" s="189"/>
    </row>
    <row r="3" spans="1:7" x14ac:dyDescent="0.25">
      <c r="A3" s="189"/>
      <c r="B3" s="189"/>
      <c r="C3" s="189"/>
      <c r="D3" s="189"/>
      <c r="E3" s="189"/>
      <c r="F3" s="189"/>
      <c r="G3" s="189"/>
    </row>
    <row r="4" spans="1:7" x14ac:dyDescent="0.25">
      <c r="A4" s="4"/>
      <c r="B4" s="4"/>
      <c r="C4" s="4"/>
      <c r="D4" s="4"/>
      <c r="E4" s="4"/>
      <c r="F4" s="4"/>
      <c r="G4" s="5"/>
    </row>
    <row r="5" spans="1:7" x14ac:dyDescent="0.25">
      <c r="A5" s="4"/>
      <c r="B5" s="4"/>
      <c r="C5" s="4"/>
      <c r="D5" s="4"/>
      <c r="E5" s="4"/>
      <c r="F5" s="4"/>
      <c r="G5" s="5"/>
    </row>
    <row r="6" spans="1:7" ht="15.75" thickBot="1" x14ac:dyDescent="0.3">
      <c r="A6" s="4"/>
      <c r="B6" s="4"/>
      <c r="C6" s="4"/>
      <c r="D6" s="4"/>
      <c r="E6" s="4"/>
      <c r="F6" s="4"/>
      <c r="G6" s="5"/>
    </row>
    <row r="7" spans="1:7" ht="30.75" customHeight="1" thickBot="1" x14ac:dyDescent="0.3">
      <c r="A7" s="97"/>
      <c r="B7" s="98" t="s">
        <v>0</v>
      </c>
      <c r="C7" s="98" t="s">
        <v>1</v>
      </c>
      <c r="D7" s="98" t="s">
        <v>2</v>
      </c>
      <c r="E7" s="98" t="s">
        <v>3</v>
      </c>
      <c r="F7" s="99" t="s">
        <v>4</v>
      </c>
      <c r="G7" s="99" t="s">
        <v>76</v>
      </c>
    </row>
    <row r="8" spans="1:7" ht="26.25" customHeight="1" thickBot="1" x14ac:dyDescent="0.3">
      <c r="A8" s="100" t="s">
        <v>5</v>
      </c>
      <c r="B8" s="190" t="s">
        <v>24</v>
      </c>
      <c r="C8" s="191"/>
      <c r="D8" s="191"/>
      <c r="E8" s="191"/>
      <c r="F8" s="191"/>
      <c r="G8" s="192"/>
    </row>
    <row r="9" spans="1:7" x14ac:dyDescent="0.25">
      <c r="A9" s="101"/>
      <c r="B9" s="102" t="s">
        <v>17</v>
      </c>
      <c r="C9" s="102">
        <v>900</v>
      </c>
      <c r="D9" s="103"/>
      <c r="E9" s="96">
        <v>982.1</v>
      </c>
      <c r="F9" s="155">
        <f>E9/1500</f>
        <v>0.65473333333333339</v>
      </c>
      <c r="G9" s="180" t="s">
        <v>77</v>
      </c>
    </row>
    <row r="10" spans="1:7" x14ac:dyDescent="0.25">
      <c r="A10" s="104"/>
      <c r="B10" s="105" t="s">
        <v>18</v>
      </c>
      <c r="C10" s="105">
        <v>1950</v>
      </c>
      <c r="D10" s="102"/>
      <c r="E10" s="96">
        <v>4608</v>
      </c>
      <c r="F10" s="155">
        <f t="shared" ref="F10:F21" si="0">E10/1500</f>
        <v>3.0720000000000001</v>
      </c>
      <c r="G10" s="181"/>
    </row>
    <row r="11" spans="1:7" x14ac:dyDescent="0.25">
      <c r="A11" s="104"/>
      <c r="B11" s="105" t="s">
        <v>19</v>
      </c>
      <c r="C11" s="105">
        <v>600</v>
      </c>
      <c r="D11" s="102"/>
      <c r="E11" s="96">
        <v>2331.4</v>
      </c>
      <c r="F11" s="155">
        <f t="shared" si="0"/>
        <v>1.5542666666666667</v>
      </c>
      <c r="G11" s="181"/>
    </row>
    <row r="12" spans="1:7" x14ac:dyDescent="0.25">
      <c r="A12" s="104"/>
      <c r="B12" s="105" t="s">
        <v>20</v>
      </c>
      <c r="C12" s="105">
        <v>2100</v>
      </c>
      <c r="D12" s="102"/>
      <c r="E12" s="96">
        <v>3590.1</v>
      </c>
      <c r="F12" s="155">
        <f t="shared" si="0"/>
        <v>2.3933999999999997</v>
      </c>
      <c r="G12" s="181"/>
    </row>
    <row r="13" spans="1:7" x14ac:dyDescent="0.25">
      <c r="A13" s="106"/>
      <c r="B13" s="107" t="s">
        <v>21</v>
      </c>
      <c r="C13" s="107">
        <v>600</v>
      </c>
      <c r="D13" s="108"/>
      <c r="E13" s="96">
        <v>8533</v>
      </c>
      <c r="F13" s="155">
        <f t="shared" si="0"/>
        <v>5.6886666666666663</v>
      </c>
      <c r="G13" s="181"/>
    </row>
    <row r="14" spans="1:7" x14ac:dyDescent="0.25">
      <c r="A14" s="104"/>
      <c r="B14" s="105" t="s">
        <v>6</v>
      </c>
      <c r="C14" s="105">
        <v>3000</v>
      </c>
      <c r="D14" s="102"/>
      <c r="E14" s="96">
        <v>5530.8</v>
      </c>
      <c r="F14" s="155">
        <f t="shared" si="0"/>
        <v>3.6872000000000003</v>
      </c>
      <c r="G14" s="181"/>
    </row>
    <row r="15" spans="1:7" x14ac:dyDescent="0.25">
      <c r="A15" s="104"/>
      <c r="B15" s="105" t="s">
        <v>7</v>
      </c>
      <c r="C15" s="105">
        <v>1500</v>
      </c>
      <c r="D15" s="102"/>
      <c r="E15" s="96">
        <v>3664</v>
      </c>
      <c r="F15" s="155">
        <f t="shared" si="0"/>
        <v>2.4426666666666668</v>
      </c>
      <c r="G15" s="181"/>
    </row>
    <row r="16" spans="1:7" ht="24" x14ac:dyDescent="0.25">
      <c r="A16" s="104"/>
      <c r="B16" s="105" t="s">
        <v>8</v>
      </c>
      <c r="C16" s="105">
        <v>3900</v>
      </c>
      <c r="D16" s="102"/>
      <c r="E16" s="96">
        <v>6705.3</v>
      </c>
      <c r="F16" s="155">
        <f t="shared" si="0"/>
        <v>4.4702000000000002</v>
      </c>
      <c r="G16" s="181"/>
    </row>
    <row r="17" spans="1:7" x14ac:dyDescent="0.25">
      <c r="A17" s="104"/>
      <c r="B17" s="105" t="s">
        <v>9</v>
      </c>
      <c r="C17" s="105">
        <v>1140</v>
      </c>
      <c r="D17" s="102"/>
      <c r="E17" s="96">
        <v>10274.799999999999</v>
      </c>
      <c r="F17" s="155">
        <f t="shared" si="0"/>
        <v>6.8498666666666663</v>
      </c>
      <c r="G17" s="181"/>
    </row>
    <row r="18" spans="1:7" ht="24" x14ac:dyDescent="0.25">
      <c r="A18" s="104"/>
      <c r="B18" s="105" t="s">
        <v>10</v>
      </c>
      <c r="C18" s="105">
        <v>990</v>
      </c>
      <c r="D18" s="102"/>
      <c r="E18" s="96">
        <v>2622.9</v>
      </c>
      <c r="F18" s="155">
        <f t="shared" si="0"/>
        <v>1.7486000000000002</v>
      </c>
      <c r="G18" s="181"/>
    </row>
    <row r="19" spans="1:7" x14ac:dyDescent="0.25">
      <c r="A19" s="104"/>
      <c r="B19" s="105" t="s">
        <v>11</v>
      </c>
      <c r="C19" s="105">
        <v>1500</v>
      </c>
      <c r="D19" s="102"/>
      <c r="E19" s="96">
        <v>1993.4</v>
      </c>
      <c r="F19" s="155">
        <f t="shared" si="0"/>
        <v>1.3289333333333333</v>
      </c>
      <c r="G19" s="181"/>
    </row>
    <row r="20" spans="1:7" x14ac:dyDescent="0.25">
      <c r="A20" s="104"/>
      <c r="B20" s="105" t="s">
        <v>22</v>
      </c>
      <c r="C20" s="105">
        <v>1800</v>
      </c>
      <c r="D20" s="102"/>
      <c r="E20" s="96">
        <v>4208</v>
      </c>
      <c r="F20" s="155">
        <f t="shared" si="0"/>
        <v>2.8053333333333335</v>
      </c>
      <c r="G20" s="181"/>
    </row>
    <row r="21" spans="1:7" ht="15.75" thickBot="1" x14ac:dyDescent="0.3">
      <c r="A21" s="109"/>
      <c r="B21" s="110" t="s">
        <v>13</v>
      </c>
      <c r="C21" s="110">
        <v>150</v>
      </c>
      <c r="D21" s="111"/>
      <c r="E21" s="112">
        <v>76</v>
      </c>
      <c r="F21" s="156">
        <f t="shared" si="0"/>
        <v>5.0666666666666665E-2</v>
      </c>
      <c r="G21" s="182"/>
    </row>
    <row r="22" spans="1:7" ht="63" customHeight="1" thickBot="1" x14ac:dyDescent="0.3">
      <c r="A22" s="113" t="s">
        <v>14</v>
      </c>
      <c r="B22" s="114"/>
      <c r="C22" s="115"/>
      <c r="D22" s="115"/>
      <c r="E22" s="116">
        <f>SUM(E9:E21)</f>
        <v>55119.8</v>
      </c>
      <c r="F22" s="154">
        <f>SUM(F9:F21)</f>
        <v>36.746533333333325</v>
      </c>
      <c r="G22" s="117"/>
    </row>
    <row r="23" spans="1:7" ht="62.25" customHeight="1" thickBot="1" x14ac:dyDescent="0.3">
      <c r="A23" s="113" t="s">
        <v>23</v>
      </c>
      <c r="B23" s="197"/>
      <c r="C23" s="198"/>
      <c r="D23" s="115"/>
      <c r="E23" s="116">
        <f>E22*5</f>
        <v>275599</v>
      </c>
      <c r="F23" s="154">
        <f>F22*5</f>
        <v>183.73266666666663</v>
      </c>
      <c r="G23" s="117"/>
    </row>
    <row r="24" spans="1:7" ht="43.5" customHeight="1" thickBot="1" x14ac:dyDescent="0.3">
      <c r="A24" s="118" t="s">
        <v>25</v>
      </c>
      <c r="B24" s="183" t="s">
        <v>26</v>
      </c>
      <c r="C24" s="184"/>
      <c r="D24" s="184"/>
      <c r="E24" s="184"/>
      <c r="F24" s="184"/>
      <c r="G24" s="185"/>
    </row>
    <row r="25" spans="1:7" ht="24" x14ac:dyDescent="0.25">
      <c r="A25" s="119"/>
      <c r="B25" s="120" t="s">
        <v>27</v>
      </c>
      <c r="C25" s="121"/>
      <c r="D25" s="121" t="s">
        <v>28</v>
      </c>
      <c r="E25" s="122">
        <v>1233.3</v>
      </c>
      <c r="F25" s="151">
        <f>E25/1500</f>
        <v>0.82219999999999993</v>
      </c>
      <c r="G25" s="186" t="s">
        <v>79</v>
      </c>
    </row>
    <row r="26" spans="1:7" x14ac:dyDescent="0.25">
      <c r="A26" s="123"/>
      <c r="B26" s="124" t="s">
        <v>29</v>
      </c>
      <c r="C26" s="105"/>
      <c r="D26" s="105" t="s">
        <v>30</v>
      </c>
      <c r="E26" s="125">
        <v>4132.3999999999996</v>
      </c>
      <c r="F26" s="148">
        <f t="shared" ref="F26:F36" si="1">E26/1500</f>
        <v>2.7549333333333332</v>
      </c>
      <c r="G26" s="187"/>
    </row>
    <row r="27" spans="1:7" ht="36" x14ac:dyDescent="0.25">
      <c r="A27" s="104"/>
      <c r="B27" s="105" t="s">
        <v>31</v>
      </c>
      <c r="C27" s="105"/>
      <c r="D27" s="105" t="s">
        <v>32</v>
      </c>
      <c r="E27" s="125">
        <v>4073.2</v>
      </c>
      <c r="F27" s="148">
        <f t="shared" si="1"/>
        <v>2.7154666666666665</v>
      </c>
      <c r="G27" s="187"/>
    </row>
    <row r="28" spans="1:7" ht="36" x14ac:dyDescent="0.25">
      <c r="A28" s="104"/>
      <c r="B28" s="105" t="s">
        <v>33</v>
      </c>
      <c r="C28" s="105"/>
      <c r="D28" s="105" t="s">
        <v>34</v>
      </c>
      <c r="E28" s="125">
        <v>2478.8000000000002</v>
      </c>
      <c r="F28" s="148">
        <f t="shared" si="1"/>
        <v>1.6525333333333334</v>
      </c>
      <c r="G28" s="187"/>
    </row>
    <row r="29" spans="1:7" ht="36" x14ac:dyDescent="0.25">
      <c r="A29" s="104"/>
      <c r="B29" s="105" t="s">
        <v>35</v>
      </c>
      <c r="C29" s="105"/>
      <c r="D29" s="105" t="s">
        <v>36</v>
      </c>
      <c r="E29" s="125">
        <v>8051.7</v>
      </c>
      <c r="F29" s="148">
        <f t="shared" si="1"/>
        <v>5.3677999999999999</v>
      </c>
      <c r="G29" s="187"/>
    </row>
    <row r="30" spans="1:7" ht="24" x14ac:dyDescent="0.25">
      <c r="A30" s="104"/>
      <c r="B30" s="105" t="s">
        <v>37</v>
      </c>
      <c r="C30" s="105"/>
      <c r="D30" s="105" t="s">
        <v>38</v>
      </c>
      <c r="E30" s="125">
        <v>2461.8000000000002</v>
      </c>
      <c r="F30" s="148">
        <f t="shared" si="1"/>
        <v>1.6412000000000002</v>
      </c>
      <c r="G30" s="187"/>
    </row>
    <row r="31" spans="1:7" ht="24" x14ac:dyDescent="0.25">
      <c r="A31" s="104"/>
      <c r="B31" s="105" t="s">
        <v>39</v>
      </c>
      <c r="C31" s="105"/>
      <c r="D31" s="105" t="s">
        <v>40</v>
      </c>
      <c r="E31" s="125">
        <v>1298.2</v>
      </c>
      <c r="F31" s="148">
        <f t="shared" si="1"/>
        <v>0.86546666666666672</v>
      </c>
      <c r="G31" s="187"/>
    </row>
    <row r="32" spans="1:7" ht="24" x14ac:dyDescent="0.25">
      <c r="A32" s="104"/>
      <c r="B32" s="105" t="s">
        <v>41</v>
      </c>
      <c r="C32" s="105"/>
      <c r="D32" s="105" t="s">
        <v>42</v>
      </c>
      <c r="E32" s="125">
        <v>3891.5</v>
      </c>
      <c r="F32" s="148">
        <f t="shared" si="1"/>
        <v>2.5943333333333332</v>
      </c>
      <c r="G32" s="187"/>
    </row>
    <row r="33" spans="1:7" x14ac:dyDescent="0.25">
      <c r="A33" s="104"/>
      <c r="B33" s="105" t="s">
        <v>43</v>
      </c>
      <c r="C33" s="105"/>
      <c r="D33" s="105" t="s">
        <v>42</v>
      </c>
      <c r="E33" s="125">
        <v>4022.5</v>
      </c>
      <c r="F33" s="148">
        <f t="shared" si="1"/>
        <v>2.6816666666666666</v>
      </c>
      <c r="G33" s="187"/>
    </row>
    <row r="34" spans="1:7" x14ac:dyDescent="0.25">
      <c r="A34" s="104"/>
      <c r="B34" s="105" t="s">
        <v>44</v>
      </c>
      <c r="C34" s="105"/>
      <c r="D34" s="105" t="s">
        <v>45</v>
      </c>
      <c r="E34" s="125">
        <v>14599.3</v>
      </c>
      <c r="F34" s="148">
        <f t="shared" si="1"/>
        <v>9.7328666666666663</v>
      </c>
      <c r="G34" s="187"/>
    </row>
    <row r="35" spans="1:7" ht="15.75" thickBot="1" x14ac:dyDescent="0.3">
      <c r="A35" s="126" t="s">
        <v>46</v>
      </c>
      <c r="B35" s="127" t="s">
        <v>47</v>
      </c>
      <c r="C35" s="127" t="s">
        <v>48</v>
      </c>
      <c r="D35" s="127"/>
      <c r="E35" s="128">
        <v>2733.3</v>
      </c>
      <c r="F35" s="152">
        <f t="shared" si="1"/>
        <v>1.8222</v>
      </c>
      <c r="G35" s="188"/>
    </row>
    <row r="36" spans="1:7" ht="42.75" customHeight="1" thickBot="1" x14ac:dyDescent="0.3">
      <c r="A36" s="129" t="s">
        <v>49</v>
      </c>
      <c r="B36" s="130"/>
      <c r="C36" s="131"/>
      <c r="D36" s="131"/>
      <c r="E36" s="116">
        <f>SUM(E25:E35)</f>
        <v>48976</v>
      </c>
      <c r="F36" s="153">
        <f t="shared" si="1"/>
        <v>32.650666666666666</v>
      </c>
      <c r="G36" s="132"/>
    </row>
    <row r="37" spans="1:7" ht="15" customHeight="1" x14ac:dyDescent="0.25">
      <c r="A37" s="133" t="s">
        <v>50</v>
      </c>
      <c r="B37" s="202" t="s">
        <v>51</v>
      </c>
      <c r="C37" s="203"/>
      <c r="D37" s="203"/>
      <c r="E37" s="203"/>
      <c r="F37" s="203"/>
      <c r="G37" s="204"/>
    </row>
    <row r="38" spans="1:7" ht="45" customHeight="1" x14ac:dyDescent="0.25">
      <c r="A38" s="134"/>
      <c r="B38" s="124" t="s">
        <v>52</v>
      </c>
      <c r="C38" s="124"/>
      <c r="D38" s="124" t="s">
        <v>53</v>
      </c>
      <c r="E38" s="135">
        <v>37050</v>
      </c>
      <c r="F38" s="150">
        <f>E38/1500</f>
        <v>24.7</v>
      </c>
      <c r="G38" s="136" t="s">
        <v>78</v>
      </c>
    </row>
    <row r="39" spans="1:7" ht="42.75" customHeight="1" x14ac:dyDescent="0.25">
      <c r="A39" s="134"/>
      <c r="B39" s="124" t="s">
        <v>54</v>
      </c>
      <c r="C39" s="124"/>
      <c r="D39" s="124" t="s">
        <v>53</v>
      </c>
      <c r="E39" s="135">
        <f>F39*1500</f>
        <v>34095</v>
      </c>
      <c r="F39" s="150">
        <v>22.73</v>
      </c>
      <c r="G39" s="136" t="s">
        <v>78</v>
      </c>
    </row>
    <row r="40" spans="1:7" x14ac:dyDescent="0.25">
      <c r="A40" s="133" t="s">
        <v>55</v>
      </c>
      <c r="B40" s="205"/>
      <c r="C40" s="206"/>
      <c r="D40" s="206"/>
      <c r="E40" s="206"/>
      <c r="F40" s="206"/>
      <c r="G40" s="207"/>
    </row>
    <row r="41" spans="1:7" ht="43.5" customHeight="1" x14ac:dyDescent="0.25">
      <c r="A41" s="104"/>
      <c r="B41" s="105" t="s">
        <v>56</v>
      </c>
      <c r="C41" s="105"/>
      <c r="D41" s="105" t="s">
        <v>53</v>
      </c>
      <c r="E41" s="125">
        <v>290075</v>
      </c>
      <c r="F41" s="148">
        <f>E41/1500</f>
        <v>193.38333333333333</v>
      </c>
      <c r="G41" s="137" t="s">
        <v>84</v>
      </c>
    </row>
    <row r="42" spans="1:7" x14ac:dyDescent="0.25">
      <c r="A42" s="133" t="s">
        <v>57</v>
      </c>
      <c r="B42" s="138"/>
      <c r="C42" s="139"/>
      <c r="D42" s="139"/>
      <c r="E42" s="139"/>
      <c r="F42" s="140"/>
      <c r="G42" s="141"/>
    </row>
    <row r="43" spans="1:7" ht="51.75" customHeight="1" x14ac:dyDescent="0.25">
      <c r="A43" s="104"/>
      <c r="B43" s="105" t="s">
        <v>58</v>
      </c>
      <c r="C43" s="105"/>
      <c r="D43" s="105" t="s">
        <v>53</v>
      </c>
      <c r="E43" s="105">
        <f>F43*1500</f>
        <v>71250</v>
      </c>
      <c r="F43" s="148">
        <v>47.5</v>
      </c>
      <c r="G43" s="137" t="s">
        <v>75</v>
      </c>
    </row>
    <row r="44" spans="1:7" ht="15" customHeight="1" x14ac:dyDescent="0.25">
      <c r="A44" s="133" t="s">
        <v>59</v>
      </c>
      <c r="B44" s="208" t="s">
        <v>51</v>
      </c>
      <c r="C44" s="209"/>
      <c r="D44" s="209"/>
      <c r="E44" s="209"/>
      <c r="F44" s="209"/>
      <c r="G44" s="210"/>
    </row>
    <row r="45" spans="1:7" ht="47.25" customHeight="1" x14ac:dyDescent="0.25">
      <c r="A45" s="106"/>
      <c r="B45" s="107" t="s">
        <v>60</v>
      </c>
      <c r="C45" s="105"/>
      <c r="D45" s="105" t="s">
        <v>53</v>
      </c>
      <c r="E45" s="142">
        <v>40375</v>
      </c>
      <c r="F45" s="148">
        <f t="shared" ref="F45" si="2">E45/1500</f>
        <v>26.916666666666668</v>
      </c>
      <c r="G45" s="143" t="s">
        <v>78</v>
      </c>
    </row>
    <row r="46" spans="1:7" ht="133.5" customHeight="1" thickBot="1" x14ac:dyDescent="0.3">
      <c r="A46" s="106"/>
      <c r="B46" s="107" t="s">
        <v>61</v>
      </c>
      <c r="C46" s="105"/>
      <c r="D46" s="105" t="s">
        <v>53</v>
      </c>
      <c r="E46" s="142">
        <f>F46*1500</f>
        <v>14250</v>
      </c>
      <c r="F46" s="148">
        <v>9.5</v>
      </c>
      <c r="G46" s="143" t="s">
        <v>83</v>
      </c>
    </row>
    <row r="47" spans="1:7" ht="50.25" customHeight="1" thickBot="1" x14ac:dyDescent="0.3">
      <c r="A47" s="106"/>
      <c r="B47" s="107" t="s">
        <v>62</v>
      </c>
      <c r="C47" s="105"/>
      <c r="D47" s="105" t="s">
        <v>53</v>
      </c>
      <c r="E47" s="142">
        <v>45487.5</v>
      </c>
      <c r="F47" s="148">
        <f>E47/1500</f>
        <v>30.324999999999999</v>
      </c>
      <c r="G47" s="143" t="s">
        <v>78</v>
      </c>
    </row>
    <row r="48" spans="1:7" s="2" customFormat="1" ht="15.75" thickBot="1" x14ac:dyDescent="0.3">
      <c r="A48" s="144" t="s">
        <v>67</v>
      </c>
      <c r="B48" s="145"/>
      <c r="C48" s="145"/>
      <c r="D48" s="145"/>
      <c r="E48" s="146">
        <f>SUM(E47,E46,E45,E43,E41,E39,E38,E25:E35,E23)</f>
        <v>857157.50000000012</v>
      </c>
      <c r="F48" s="149">
        <f>SUM(F47,F46,F45,F43,F41,F39,F38,F25:F35,F23)</f>
        <v>571.43833333333339</v>
      </c>
      <c r="G48" s="147"/>
    </row>
    <row r="49" spans="1:7" s="2" customFormat="1" x14ac:dyDescent="0.25">
      <c r="A49" s="44"/>
      <c r="B49" s="44"/>
      <c r="C49" s="44"/>
      <c r="D49" s="44"/>
      <c r="E49" s="45"/>
      <c r="F49" s="95"/>
      <c r="G49" s="44"/>
    </row>
    <row r="50" spans="1:7" s="2" customFormat="1" ht="15.75" thickBot="1" x14ac:dyDescent="0.3">
      <c r="A50" s="46"/>
      <c r="B50" s="47"/>
      <c r="C50" s="47"/>
      <c r="D50" s="47"/>
      <c r="E50" s="48"/>
      <c r="F50" s="49"/>
      <c r="G50" s="47"/>
    </row>
    <row r="51" spans="1:7" ht="23.25" customHeight="1" x14ac:dyDescent="0.25">
      <c r="A51" s="89" t="s">
        <v>65</v>
      </c>
      <c r="B51" s="196" t="s">
        <v>66</v>
      </c>
      <c r="C51" s="196"/>
      <c r="D51" s="196"/>
      <c r="E51" s="196"/>
      <c r="F51" s="196"/>
      <c r="G51" s="90" t="s">
        <v>76</v>
      </c>
    </row>
    <row r="52" spans="1:7" ht="75.75" customHeight="1" thickBot="1" x14ac:dyDescent="0.3">
      <c r="A52" s="60"/>
      <c r="B52" s="14" t="s">
        <v>69</v>
      </c>
      <c r="C52" s="14" t="s">
        <v>68</v>
      </c>
      <c r="D52" s="14"/>
      <c r="E52" s="71">
        <f>F52*1500</f>
        <v>600000</v>
      </c>
      <c r="F52" s="14">
        <v>400</v>
      </c>
      <c r="G52" s="53" t="s">
        <v>90</v>
      </c>
    </row>
    <row r="53" spans="1:7" x14ac:dyDescent="0.25">
      <c r="B53" s="2"/>
      <c r="G53" s="2"/>
    </row>
    <row r="54" spans="1:7" s="2" customFormat="1" ht="15.75" thickBot="1" x14ac:dyDescent="0.3"/>
    <row r="55" spans="1:7" s="2" customFormat="1" ht="26.25" thickBot="1" x14ac:dyDescent="0.3">
      <c r="A55" s="85"/>
      <c r="B55" s="86" t="s">
        <v>0</v>
      </c>
      <c r="C55" s="86" t="s">
        <v>1</v>
      </c>
      <c r="D55" s="86" t="s">
        <v>2</v>
      </c>
      <c r="E55" s="86" t="s">
        <v>3</v>
      </c>
      <c r="F55" s="87" t="s">
        <v>4</v>
      </c>
      <c r="G55" s="87" t="s">
        <v>76</v>
      </c>
    </row>
    <row r="56" spans="1:7" ht="26.25" customHeight="1" thickBot="1" x14ac:dyDescent="0.3">
      <c r="A56" s="88" t="s">
        <v>74</v>
      </c>
      <c r="B56" s="199" t="s">
        <v>26</v>
      </c>
      <c r="C56" s="200"/>
      <c r="D56" s="200"/>
      <c r="E56" s="200"/>
      <c r="F56" s="200"/>
      <c r="G56" s="201"/>
    </row>
    <row r="57" spans="1:7" ht="51.75" thickBot="1" x14ac:dyDescent="0.3">
      <c r="A57" s="13"/>
      <c r="B57" s="14" t="s">
        <v>72</v>
      </c>
      <c r="C57" s="14" t="s">
        <v>73</v>
      </c>
      <c r="D57" s="14"/>
      <c r="E57" s="58">
        <f>F57*1500</f>
        <v>73950</v>
      </c>
      <c r="F57" s="59">
        <v>49.3</v>
      </c>
      <c r="G57" s="53" t="s">
        <v>85</v>
      </c>
    </row>
    <row r="58" spans="1:7" ht="15.75" thickBot="1" x14ac:dyDescent="0.3"/>
    <row r="59" spans="1:7" x14ac:dyDescent="0.25">
      <c r="A59" s="85" t="s">
        <v>80</v>
      </c>
      <c r="B59" s="193" t="s">
        <v>81</v>
      </c>
      <c r="C59" s="194"/>
      <c r="D59" s="194"/>
      <c r="E59" s="194"/>
      <c r="F59" s="194"/>
      <c r="G59" s="195"/>
    </row>
    <row r="60" spans="1:7" ht="80.25" customHeight="1" thickBot="1" x14ac:dyDescent="0.3">
      <c r="A60" s="57"/>
      <c r="B60" s="1" t="s">
        <v>82</v>
      </c>
      <c r="C60" s="1"/>
      <c r="D60" s="1"/>
      <c r="E60" s="50">
        <f>F60*1500</f>
        <v>877500</v>
      </c>
      <c r="F60" s="50">
        <v>585</v>
      </c>
      <c r="G60" s="51" t="s">
        <v>89</v>
      </c>
    </row>
  </sheetData>
  <mergeCells count="12">
    <mergeCell ref="B59:G59"/>
    <mergeCell ref="B51:F51"/>
    <mergeCell ref="B23:C23"/>
    <mergeCell ref="B56:G56"/>
    <mergeCell ref="B37:G37"/>
    <mergeCell ref="B40:G40"/>
    <mergeCell ref="B44:G44"/>
    <mergeCell ref="G9:G21"/>
    <mergeCell ref="B24:G24"/>
    <mergeCell ref="G25:G35"/>
    <mergeCell ref="A1:G3"/>
    <mergeCell ref="B8:G8"/>
  </mergeCells>
  <pageMargins left="0.7" right="0.7" top="0.75" bottom="0.75" header="0.3" footer="0.3"/>
  <pageSetup paperSize="9" scale="61"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SMEB</vt:lpstr>
      <vt:lpstr>MEB</vt:lpstr>
      <vt:lpstr>MEB!Print_Area</vt:lpstr>
      <vt:lpstr>SMEB!Print_Area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Cash Advisor</dc:creator>
  <cp:lastModifiedBy>UNHCRuser</cp:lastModifiedBy>
  <cp:lastPrinted>2014-06-04T13:59:33Z</cp:lastPrinted>
  <dcterms:created xsi:type="dcterms:W3CDTF">2014-03-27T14:40:43Z</dcterms:created>
  <dcterms:modified xsi:type="dcterms:W3CDTF">2014-07-01T10:04:02Z</dcterms:modified>
</cp:coreProperties>
</file>