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Admin\Dropbox\SCLH\M&amp;E\"/>
    </mc:Choice>
  </mc:AlternateContent>
  <bookViews>
    <workbookView xWindow="0" yWindow="456" windowWidth="20496" windowHeight="6876" activeTab="3"/>
  </bookViews>
  <sheets>
    <sheet name="Readme" sheetId="29" r:id="rId1"/>
    <sheet name="Summary" sheetId="22" r:id="rId2"/>
    <sheet name="Outcome 1" sheetId="37" r:id="rId3"/>
    <sheet name="ActivityInfo" sheetId="39" r:id="rId4"/>
    <sheet name="Budgetting SoSt" sheetId="38" r:id="rId5"/>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33" i="37" l="1"/>
  <c r="F31" i="22" s="1"/>
  <c r="D13" i="22"/>
  <c r="C13" i="22"/>
  <c r="G30" i="22"/>
  <c r="H34" i="22"/>
  <c r="G34" i="22"/>
  <c r="F34" i="22"/>
  <c r="E34" i="22"/>
  <c r="D34" i="22"/>
  <c r="C34" i="22"/>
  <c r="H33" i="22"/>
  <c r="G33" i="22"/>
  <c r="E33" i="22"/>
  <c r="D33" i="22"/>
  <c r="C33" i="22"/>
  <c r="H32" i="22"/>
  <c r="G32" i="22"/>
  <c r="F32" i="22"/>
  <c r="E32" i="22"/>
  <c r="D32" i="22"/>
  <c r="C32" i="22"/>
  <c r="H31" i="22"/>
  <c r="G31" i="22"/>
  <c r="E31" i="22"/>
  <c r="D31" i="22"/>
  <c r="C31" i="22"/>
  <c r="H30" i="22"/>
  <c r="F30" i="22"/>
  <c r="E30" i="22"/>
  <c r="D30" i="22"/>
  <c r="C30" i="22"/>
  <c r="H17" i="38"/>
  <c r="J17" i="38" s="1"/>
  <c r="D71" i="37"/>
  <c r="F33" i="22" s="1"/>
  <c r="J20" i="38"/>
  <c r="H20" i="38"/>
  <c r="I20" i="38" s="1"/>
  <c r="H19" i="38"/>
  <c r="I19" i="38" s="1"/>
  <c r="H18" i="38"/>
  <c r="I18" i="38" s="1"/>
  <c r="H12" i="38"/>
  <c r="K27" i="38"/>
  <c r="H27" i="38"/>
  <c r="J27" i="38" s="1"/>
  <c r="K26" i="38"/>
  <c r="H26" i="38"/>
  <c r="J26" i="38" s="1"/>
  <c r="I26" i="38"/>
  <c r="K25" i="38"/>
  <c r="H25" i="38"/>
  <c r="J25" i="38" s="1"/>
  <c r="K24" i="38"/>
  <c r="H24" i="38"/>
  <c r="J24" i="38" s="1"/>
  <c r="K23" i="38"/>
  <c r="H23" i="38"/>
  <c r="J23" i="38" s="1"/>
  <c r="K22" i="38"/>
  <c r="H22" i="38"/>
  <c r="J22" i="38" s="1"/>
  <c r="I22" i="38"/>
  <c r="E21" i="38"/>
  <c r="K21" i="38" s="1"/>
  <c r="K20" i="38"/>
  <c r="K19" i="38"/>
  <c r="K18" i="38"/>
  <c r="K17" i="38"/>
  <c r="K16" i="38"/>
  <c r="H16" i="38"/>
  <c r="J16" i="38"/>
  <c r="K15" i="38"/>
  <c r="H15" i="38"/>
  <c r="I15" i="38" s="1"/>
  <c r="J15" i="38" s="1"/>
  <c r="K14" i="38"/>
  <c r="H14" i="38"/>
  <c r="I14" i="38" s="1"/>
  <c r="J14" i="38" s="1"/>
  <c r="E13" i="38"/>
  <c r="H13" i="38" s="1"/>
  <c r="K11" i="38"/>
  <c r="H11" i="38"/>
  <c r="I11" i="38"/>
  <c r="J11" i="38" s="1"/>
  <c r="K10" i="38"/>
  <c r="H10" i="38"/>
  <c r="I10" i="38" s="1"/>
  <c r="J10" i="38" s="1"/>
  <c r="K9" i="38"/>
  <c r="J9" i="38"/>
  <c r="H9" i="38"/>
  <c r="I9" i="38"/>
  <c r="K8" i="38"/>
  <c r="J8" i="38"/>
  <c r="H8" i="38"/>
  <c r="I8" i="38"/>
  <c r="K7" i="38"/>
  <c r="H7" i="38"/>
  <c r="J7" i="38" s="1"/>
  <c r="BK78" i="37"/>
  <c r="BJ78" i="37"/>
  <c r="BI78" i="37"/>
  <c r="BH78" i="37"/>
  <c r="BF78" i="37"/>
  <c r="BE78" i="37"/>
  <c r="BD78" i="37"/>
  <c r="BC78" i="37"/>
  <c r="BA78" i="37"/>
  <c r="AZ78" i="37"/>
  <c r="AY78" i="37"/>
  <c r="AX78" i="37"/>
  <c r="AV78" i="37"/>
  <c r="AU78" i="37"/>
  <c r="AT78" i="37"/>
  <c r="AS78" i="37"/>
  <c r="AQ78" i="37"/>
  <c r="AP78" i="37"/>
  <c r="AO78" i="37"/>
  <c r="AN78" i="37"/>
  <c r="AL78" i="37"/>
  <c r="AK78" i="37"/>
  <c r="AJ78" i="37"/>
  <c r="AI78" i="37"/>
  <c r="AG78" i="37"/>
  <c r="AF78" i="37"/>
  <c r="AE78" i="37"/>
  <c r="AD78" i="37"/>
  <c r="AB78" i="37"/>
  <c r="AA78" i="37"/>
  <c r="Z78" i="37"/>
  <c r="Y78" i="37"/>
  <c r="P78" i="37"/>
  <c r="O78" i="37"/>
  <c r="N78" i="37"/>
  <c r="M78" i="37"/>
  <c r="K78" i="37"/>
  <c r="J78" i="37"/>
  <c r="I78" i="37"/>
  <c r="H78" i="37"/>
  <c r="BK60" i="37"/>
  <c r="BH60" i="37"/>
  <c r="BF60" i="37"/>
  <c r="BC60" i="37"/>
  <c r="BA60" i="37"/>
  <c r="AX60" i="37"/>
  <c r="AV60" i="37"/>
  <c r="AS60" i="37"/>
  <c r="AQ60" i="37"/>
  <c r="AN60" i="37"/>
  <c r="AL60" i="37"/>
  <c r="AI60" i="37"/>
  <c r="AG60" i="37"/>
  <c r="AD60" i="37"/>
  <c r="AB60" i="37"/>
  <c r="Y60" i="37"/>
  <c r="K60" i="37"/>
  <c r="H60" i="37"/>
  <c r="I16" i="38"/>
  <c r="H21" i="38"/>
  <c r="J21" i="38" s="1"/>
  <c r="J19" i="38" l="1"/>
  <c r="I21" i="38"/>
  <c r="I23" i="38"/>
  <c r="I24" i="38"/>
  <c r="I25" i="38"/>
  <c r="I27" i="38"/>
  <c r="C8" i="22"/>
  <c r="C9" i="22" s="1"/>
  <c r="K13" i="38"/>
  <c r="I17" i="38"/>
  <c r="I13" i="38"/>
  <c r="J13" i="38"/>
  <c r="J5" i="38" s="1"/>
  <c r="D8" i="22"/>
  <c r="D9" i="22" s="1"/>
  <c r="H5" i="38"/>
  <c r="C10" i="22"/>
  <c r="I7" i="38"/>
  <c r="J18" i="38"/>
  <c r="D10" i="22" l="1"/>
  <c r="I5" i="38"/>
</calcChain>
</file>

<file path=xl/comments1.xml><?xml version="1.0" encoding="utf-8"?>
<comments xmlns="http://schemas.openxmlformats.org/spreadsheetml/2006/main">
  <authors>
    <author>Bastien Revel</author>
  </authors>
  <commentList>
    <comment ref="F8" authorId="0" shapeId="0">
      <text>
        <r>
          <rPr>
            <b/>
            <sz val="9"/>
            <color indexed="81"/>
            <rFont val="Tahoma"/>
            <charset val="1"/>
          </rPr>
          <t>Bastien Revel:</t>
        </r>
        <r>
          <rPr>
            <sz val="9"/>
            <color indexed="81"/>
            <rFont val="Tahoma"/>
            <charset val="1"/>
          </rPr>
          <t xml:space="preserve">
Mercy Corps</t>
        </r>
      </text>
    </comment>
    <comment ref="F9" authorId="0" shapeId="0">
      <text>
        <r>
          <rPr>
            <b/>
            <sz val="9"/>
            <color indexed="81"/>
            <rFont val="Tahoma"/>
            <charset val="1"/>
          </rPr>
          <t>Bastien Revel:</t>
        </r>
        <r>
          <rPr>
            <sz val="9"/>
            <color indexed="81"/>
            <rFont val="Tahoma"/>
            <charset val="1"/>
          </rPr>
          <t xml:space="preserve">
ACTED, UNDP</t>
        </r>
      </text>
    </comment>
    <comment ref="I10" authorId="0" shapeId="0">
      <text>
        <r>
          <rPr>
            <b/>
            <sz val="9"/>
            <color indexed="81"/>
            <rFont val="Tahoma"/>
            <charset val="1"/>
          </rPr>
          <t>Bastien Revel:</t>
        </r>
        <r>
          <rPr>
            <sz val="9"/>
            <color indexed="81"/>
            <rFont val="Tahoma"/>
            <charset val="1"/>
          </rPr>
          <t xml:space="preserve">
reduced by 15% not to double count solid waste - same for CSPs. </t>
        </r>
      </text>
    </comment>
    <comment ref="H12" authorId="0" shapeId="0">
      <text>
        <r>
          <rPr>
            <b/>
            <sz val="9"/>
            <color indexed="81"/>
            <rFont val="Tahoma"/>
            <charset val="1"/>
          </rPr>
          <t>Bastien Revel:</t>
        </r>
        <r>
          <rPr>
            <sz val="9"/>
            <color indexed="81"/>
            <rFont val="Tahoma"/>
            <charset val="1"/>
          </rPr>
          <t xml:space="preserve">
WASH 2016 SW budget</t>
        </r>
      </text>
    </comment>
    <comment ref="F21" authorId="0" shapeId="0">
      <text>
        <r>
          <rPr>
            <b/>
            <sz val="9"/>
            <color indexed="81"/>
            <rFont val="Tahoma"/>
            <charset val="1"/>
          </rPr>
          <t>Bastien Revel:</t>
        </r>
        <r>
          <rPr>
            <sz val="9"/>
            <color indexed="81"/>
            <rFont val="Tahoma"/>
            <charset val="1"/>
          </rPr>
          <t xml:space="preserve">
SFCG, UNDP</t>
        </r>
      </text>
    </comment>
    <comment ref="F22" authorId="0" shapeId="0">
      <text>
        <r>
          <rPr>
            <b/>
            <sz val="9"/>
            <color indexed="81"/>
            <rFont val="Tahoma"/>
            <charset val="1"/>
          </rPr>
          <t>Bastien Revel:</t>
        </r>
        <r>
          <rPr>
            <sz val="9"/>
            <color indexed="81"/>
            <rFont val="Tahoma"/>
            <charset val="1"/>
          </rPr>
          <t xml:space="preserve">
ACTED</t>
        </r>
      </text>
    </comment>
    <comment ref="F24" authorId="0" shapeId="0">
      <text>
        <r>
          <rPr>
            <b/>
            <sz val="9"/>
            <color indexed="81"/>
            <rFont val="Tahoma"/>
            <charset val="1"/>
          </rPr>
          <t>Bastien Revel:</t>
        </r>
        <r>
          <rPr>
            <sz val="9"/>
            <color indexed="81"/>
            <rFont val="Tahoma"/>
            <charset val="1"/>
          </rPr>
          <t xml:space="preserve">
SFCG</t>
        </r>
      </text>
    </comment>
  </commentList>
</comments>
</file>

<file path=xl/sharedStrings.xml><?xml version="1.0" encoding="utf-8"?>
<sst xmlns="http://schemas.openxmlformats.org/spreadsheetml/2006/main" count="991" uniqueCount="467">
  <si>
    <t>Frequency</t>
  </si>
  <si>
    <t>Baseline</t>
  </si>
  <si>
    <t>List below indicators used to evaluate the impact of programmes under outcome 1 i.e. measure Outcome 1</t>
  </si>
  <si>
    <t>Definition / Description</t>
  </si>
  <si>
    <t>Indicator ID</t>
  </si>
  <si>
    <t>Outcome Indicators</t>
  </si>
  <si>
    <t>Output Indicator</t>
  </si>
  <si>
    <t>Budget</t>
  </si>
  <si>
    <t>Unit</t>
  </si>
  <si>
    <t>Akkar</t>
  </si>
  <si>
    <t>Baalbek-Hermel</t>
  </si>
  <si>
    <t>Beirut</t>
  </si>
  <si>
    <t>Bekaa</t>
  </si>
  <si>
    <t>Nabatiyeh</t>
  </si>
  <si>
    <t>North</t>
  </si>
  <si>
    <t>South</t>
  </si>
  <si>
    <t>A</t>
  </si>
  <si>
    <t>B</t>
  </si>
  <si>
    <t>C</t>
  </si>
  <si>
    <t>%</t>
  </si>
  <si>
    <t>SYR</t>
  </si>
  <si>
    <t>LEB</t>
  </si>
  <si>
    <t>Mount Lebanon</t>
  </si>
  <si>
    <t>% Humanitarian</t>
  </si>
  <si>
    <t>% Stabilization</t>
  </si>
  <si>
    <t>Output Budget (USD)</t>
  </si>
  <si>
    <t>All Population</t>
  </si>
  <si>
    <t>PRL</t>
  </si>
  <si>
    <t>PRS</t>
  </si>
  <si>
    <t>In Need (persons)</t>
  </si>
  <si>
    <t>Means of Verification ( how to measure and who is responsible )</t>
  </si>
  <si>
    <t>Outcome</t>
  </si>
  <si>
    <t>Output</t>
  </si>
  <si>
    <t>Targeted 2017</t>
  </si>
  <si>
    <t>2020</t>
  </si>
  <si>
    <t>2019</t>
  </si>
  <si>
    <t>Indicative Target 2018</t>
  </si>
  <si>
    <t>TBD in 2017</t>
  </si>
  <si>
    <t>TBD in 2018</t>
  </si>
  <si>
    <t>Targets 2017</t>
  </si>
  <si>
    <t>Target 2017</t>
  </si>
  <si>
    <t>Target 2018</t>
  </si>
  <si>
    <t>TBD 2017</t>
  </si>
  <si>
    <t>TBD 2018</t>
  </si>
  <si>
    <t>Targets per governorate (Mandatory at output level) - required for 2017 only</t>
  </si>
  <si>
    <t>INST</t>
  </si>
  <si>
    <t>Targets 2018 (Optional)</t>
  </si>
  <si>
    <t>year 2017</t>
  </si>
  <si>
    <t xml:space="preserve">Budget </t>
  </si>
  <si>
    <t>LCRP 2017/2020 Sector Logframe template</t>
  </si>
  <si>
    <t xml:space="preserve">1. Please place each Outcome on a separate Sheet within the same workbook. </t>
  </si>
  <si>
    <t>2. Please use excel formulas to sum up the budgets and % Humanitarian/Stabilization</t>
  </si>
  <si>
    <t xml:space="preserve">3. 2017/2018 budgets and targets are mandatory </t>
  </si>
  <si>
    <t>4. For institutions, you can modify the column headings and add as many columns as necessary; 1 colum per institution. Ex: School, Municipalities, SDCs , Water establishments, central ministries, etc…</t>
  </si>
  <si>
    <t>Lead Ministry</t>
  </si>
  <si>
    <t>Coordinating Agency</t>
  </si>
  <si>
    <t>Contact Information</t>
  </si>
  <si>
    <t>6. File Name should be "LCRP_2017_SECTOR_LOGFRAME_Version</t>
  </si>
  <si>
    <t>5. Please make sure to update the document version on the summary page, Cell B1</t>
  </si>
  <si>
    <t>Sector name: Total budget (USD)</t>
  </si>
  <si>
    <t>write here, what is/are your means of verification for this indicator</t>
  </si>
  <si>
    <t>Target 2020</t>
  </si>
  <si>
    <t>List below indicators used to measure Output 1.1</t>
  </si>
  <si>
    <t>List below indicators used to measure Output 1.2</t>
  </si>
  <si>
    <t>Means of Verification ( how to measure and who is responsible, tools used )</t>
  </si>
  <si>
    <t>List Activities under this output 1.2</t>
  </si>
  <si>
    <t>List Activities under this output 1.1</t>
  </si>
  <si>
    <t xml:space="preserve">level of social stability in localities targeted by partners; </t>
  </si>
  <si>
    <t># incidents in targeted communities</t>
  </si>
  <si>
    <t xml:space="preserve">social stability as per the stability monitoring framework developped by the sector and the inter-sector. </t>
  </si>
  <si>
    <t>UNDP/ Lebanon Support conflict map; csks.daleel-madani.org/cma - categories used:  policy protests, socio-economic protests, power and governance conflicts, conflict of social discrimination</t>
  </si>
  <si>
    <t>Activity info</t>
  </si>
  <si>
    <t>#</t>
  </si>
  <si>
    <t>Three times a year</t>
  </si>
  <si>
    <t>UNDP/ Lebanon Support conflict map; csks.daleel-madani.org/cma</t>
  </si>
  <si>
    <t>continuously</t>
  </si>
  <si>
    <t>2016 end of year #</t>
  </si>
  <si>
    <t>quarterly</t>
  </si>
  <si>
    <r>
      <rPr>
        <b/>
        <sz val="18"/>
        <rFont val="Calibri"/>
        <family val="2"/>
        <scheme val="minor"/>
      </rPr>
      <t>OUTPUT 1.1:</t>
    </r>
    <r>
      <rPr>
        <b/>
        <sz val="18"/>
        <color theme="8"/>
        <rFont val="Calibri"/>
        <family val="2"/>
        <scheme val="minor"/>
      </rPr>
      <t xml:space="preserve"> Municipalities are able to mitigate tensions and alleviate resource pressure through the implementation of municipal/local services projects based on participatory processes and capacity-building. </t>
    </r>
  </si>
  <si>
    <t>Level of perceived capacity and responsiveness of the municipality</t>
  </si>
  <si>
    <t>Q1 2017 results</t>
  </si>
  <si>
    <t>improvement</t>
  </si>
  <si>
    <t>significant improvement</t>
  </si>
  <si>
    <t>stable at high level</t>
  </si>
  <si>
    <t>reduction</t>
  </si>
  <si>
    <t>significant reduction</t>
  </si>
  <si>
    <t xml:space="preserve">#municipalities benefitting from comprehensive support to promote social stability </t>
  </si>
  <si>
    <t>(participatory process; capacity building; project implementation)</t>
  </si>
  <si>
    <t>stabilization monitoring framework</t>
  </si>
  <si>
    <t>qualitative</t>
  </si>
  <si>
    <t>three times a year</t>
  </si>
  <si>
    <t>activity info reporting</t>
  </si>
  <si>
    <t>Municipalities</t>
  </si>
  <si>
    <t>Increase end 2017 compared to Q1 2017</t>
  </si>
  <si>
    <t>Significant increase end 2018 compared to Q1 2017</t>
  </si>
  <si>
    <t>Activity 1: Support municipalities/local governance institutions in conducting host community led conflict-sensitive participatory processes</t>
  </si>
  <si>
    <t>Activity 2: Provide capacity support (training and staffing support) to municipalities to engage local community, manage tensions</t>
  </si>
  <si>
    <t>Activity 4: Support the delivery of municipal services (minimum 100k USD projects) identified through participatory processes to reduce tensions</t>
  </si>
  <si>
    <t>Activity 5: Implement Community Support Projects (maximum 100k USD projects) to address short term needs identified through participatory processes to reduce tensions</t>
  </si>
  <si>
    <r>
      <rPr>
        <b/>
        <sz val="18"/>
        <rFont val="Calibri"/>
        <family val="2"/>
        <scheme val="minor"/>
      </rPr>
      <t>OUTPUT 1.2:</t>
    </r>
    <r>
      <rPr>
        <b/>
        <sz val="18"/>
        <color theme="8"/>
        <rFont val="Calibri"/>
        <family val="2"/>
        <scheme val="minor"/>
      </rPr>
      <t xml:space="preserve"> Strengthen national government institutions capacity to support local crisis response</t>
    </r>
  </si>
  <si>
    <t># policy document drafted by national government institution to support local crisis response</t>
  </si>
  <si>
    <t xml:space="preserve">guidelines, codes of conduct, SoPs… on tensions analysis, tension management, conflict/dispute resolution, human rights, gender sensitive approaches, environment managemend drafted by ministries </t>
  </si>
  <si>
    <t>project monitoring reports</t>
  </si>
  <si>
    <t># local mechanisms promoting social stability established and linked to central level</t>
  </si>
  <si>
    <t>Bi-yearly</t>
  </si>
  <si>
    <t>Institutions</t>
  </si>
  <si>
    <t>Activity 2: Support the Disaster and Crisis Management Capacity to mitigate the impact of crisis at decentralized level</t>
  </si>
  <si>
    <t>Activity 1:  Support MoSA and the MoI work with municipalities, SDCs and local governement institutions to decentralize social stability initiatives</t>
  </si>
  <si>
    <t>project monitoring reports, activity info</t>
  </si>
  <si>
    <t>activity info, tracking of conflict mitigation mechanisms</t>
  </si>
  <si>
    <t>number</t>
  </si>
  <si>
    <t>yearly</t>
  </si>
  <si>
    <t>61 (2 years programmes), to be adjusted based on situation</t>
  </si>
  <si>
    <t>Activity 2: Strengthen local civil society role at community level</t>
  </si>
  <si>
    <t>Activity 4 Engage key media institutions in defusing tensions through objective and positive reporting and training community members and/or journalists on objective/positive reporting</t>
  </si>
  <si>
    <r>
      <rPr>
        <b/>
        <sz val="18"/>
        <rFont val="Calibri"/>
        <family val="2"/>
        <scheme val="minor"/>
      </rPr>
      <t>OUTPUT 1.4:</t>
    </r>
    <r>
      <rPr>
        <b/>
        <sz val="18"/>
        <color theme="8"/>
        <rFont val="Calibri"/>
        <family val="2"/>
        <scheme val="minor"/>
      </rPr>
      <t xml:space="preserve"> Youth participation and empowerment increased, enabling their positive engagement in their communities and preventing their marginalization.</t>
    </r>
  </si>
  <si>
    <t>Activity 3: Support National Lebanese civil society  to conduct joined initiatives to foster dialogue mitigate tensions at national level</t>
  </si>
  <si>
    <t>Activity 5: Support governors office in coordination and relations with municipality</t>
  </si>
  <si>
    <t>Activity 4: Support the setting up of MOIM security cells at the Qada level</t>
  </si>
  <si>
    <t>Activity 3: Support the piloting of municipal police code of conduct and guidelines at municipal level</t>
  </si>
  <si>
    <t>Activity info, tracking of youth initatives</t>
  </si>
  <si>
    <t>bi-yearly</t>
  </si>
  <si>
    <t>Social Stability</t>
  </si>
  <si>
    <t>MOSA, MOIM</t>
  </si>
  <si>
    <t>UNDP, UNHCR</t>
  </si>
  <si>
    <t>Sabine Farah, farah.j.sabine@gmail.com; Bastien Revel, bastien.revel@undp.org; Shant Dermegerditchian, dermeger@unhcr.org</t>
  </si>
  <si>
    <t>List Activities under this output 1.4</t>
  </si>
  <si>
    <t>List below indicators used to measure Output 1.4</t>
  </si>
  <si>
    <t>List Activities under this output 1.3</t>
  </si>
  <si>
    <t>List below indicators used to measure Output 1.3</t>
  </si>
  <si>
    <r>
      <rPr>
        <b/>
        <sz val="18"/>
        <rFont val="Calibri"/>
        <family val="2"/>
        <scheme val="minor"/>
      </rPr>
      <t>OUTPUT 1.5:</t>
    </r>
    <r>
      <rPr>
        <b/>
        <sz val="18"/>
        <color theme="8"/>
        <rFont val="Calibri"/>
        <family val="2"/>
        <scheme val="minor"/>
      </rPr>
      <t xml:space="preserve"> Ensure early warning and mainstream conflict-sensitivity among LCRP partners</t>
    </r>
  </si>
  <si>
    <t>List below indicators used to measure Output 1.5</t>
  </si>
  <si>
    <t># early warning/conflict analysis reports published</t>
  </si>
  <si>
    <t># report analyzing trends, causes and dynamics of conflict &amp; tensions published and disseminated among partners</t>
  </si>
  <si>
    <t>published reports</t>
  </si>
  <si>
    <t>Quarterly</t>
  </si>
  <si>
    <t>InterAgency Survey</t>
  </si>
  <si>
    <t>proportion of LCRP partner who report being properly informed on different dimension of social stability and able to integrate this information in their work through conflict-sensitive programming</t>
  </si>
  <si>
    <t>Activity 1: Produce Conflict Analysis/Early Warning Reports</t>
  </si>
  <si>
    <t>Activity 3: Deliver Conflict Sensitivity Training to LCRP Partners</t>
  </si>
  <si>
    <t>LCRP 2016 - Results Framework</t>
  </si>
  <si>
    <t>Sector: Social Stability</t>
  </si>
  <si>
    <t xml:space="preserve">OUTCOME Social stability is promoted by strengthening communities, systems, and institutions ability to mitigate tensions and prevent conflict, and ensure early warning within the response.  
</t>
  </si>
  <si>
    <t>level of social stability in localities targeted by partners; 
# incidents in targeted communities
# communities maintaining social stability through improved service provision and conflict prevention efforts</t>
  </si>
  <si>
    <t>251 vulnerable localities + high localities</t>
  </si>
  <si>
    <t>Check</t>
  </si>
  <si>
    <t>Target</t>
  </si>
  <si>
    <t>Results Structure</t>
  </si>
  <si>
    <t>Appeal Indicator</t>
  </si>
  <si>
    <t>Units</t>
  </si>
  <si>
    <t>Unit cost</t>
  </si>
  <si>
    <t>Length of programmes to reach target (year)</t>
  </si>
  <si>
    <t>Total Budget</t>
  </si>
  <si>
    <t>Baalbek</t>
  </si>
  <si>
    <t>T5</t>
  </si>
  <si>
    <t>Nabatieh</t>
  </si>
  <si>
    <t>OUTPUT Municipalities are able to mitigate tensions and alleviate resource pressure through the implementation of municipal/local services projects based on participatory processes and capacity-building. 
Name in AI: Support to municipalities for social stability</t>
  </si>
  <si>
    <t>Level of perceived capacity and responsiveness of the municipality
# of municipalities benefitting from comprehensive support to promote social stability</t>
  </si>
  <si>
    <t>Participatory process (Muni, Muni Cluster, Neighborhood)</t>
  </si>
  <si>
    <t>Capacity support to Muni (facing substantial pressure)</t>
  </si>
  <si>
    <t>Capacity Support to UoM (covering vulnerable cadastres)</t>
  </si>
  <si>
    <t>BS Project excl.solid waste</t>
  </si>
  <si>
    <t>CSP Project excl. solid waste</t>
  </si>
  <si>
    <t>Municipal Solid waste projects (including support in waste sorting, collection, recycling… construction of solid waste facilities and rehabilitation of dumsite</t>
  </si>
  <si>
    <t xml:space="preserve">OUTPUT Strengthen national government institutions capacity to support local crisis response </t>
  </si>
  <si>
    <t># government institutions adopting policies to contribute to social stability (policies related to defusing tensions, preventing violence, respecting human rights)
# local mechanisms promoting social stability established and linked to central level</t>
  </si>
  <si>
    <t xml:space="preserve"> MOSA staff trained (100 in Beirut, 5 per SDC) </t>
  </si>
  <si>
    <t>Governors office with staffing support</t>
  </si>
  <si>
    <t>MoE</t>
  </si>
  <si>
    <t xml:space="preserve">Municipal Police </t>
  </si>
  <si>
    <t>OUTPUT Local capacities for conflict prevention and dispute resolution strengthened
Name in AI: Local capacity for conflict prevention and dispute resolution &amp; local CSO support</t>
  </si>
  <si>
    <t># self-functionning initiatives 
# participants to initiatives at programme closure</t>
  </si>
  <si>
    <t xml:space="preserve">conflict prevention initiatives established/maintained, </t>
  </si>
  <si>
    <t>Local CSOs supported</t>
  </si>
  <si>
    <t>Media Institutions</t>
  </si>
  <si>
    <t>Youth participation and empowerment increased, enabling their positive engagement in their communities and preventing their marginalization.</t>
  </si>
  <si>
    <t># self-functionning youth initiatives 
# youth volunteers involved in initiatives at programme closure</t>
  </si>
  <si>
    <t xml:space="preserve">
youth initiatives in all 251 vulnerable cadastres</t>
  </si>
  <si>
    <t>OUTPUT Conflict-sensitivity mainstreamed by providing conflict analysis, and capacity building to the LCRP
Name in AI: Conflict sensitivity mainstreamed</t>
  </si>
  <si>
    <t xml:space="preserve"># early warning/conflict analysis reports published
proportion of LCRP partner informed on stability risks &amp; trends and able to integrate conflict senstivity in their programming </t>
  </si>
  <si>
    <t>Conflict Analysis/Early Warning Reports produced</t>
  </si>
  <si>
    <t>Early Warning &amp; Stabilization monitoring system set up</t>
  </si>
  <si>
    <t>Conflict Sentitivity mainstreamed</t>
  </si>
  <si>
    <t>Activity 6: Support to MoE and other concerned government institutions to strengthen the management and enforcement of measures that mitigate environmental impacts.</t>
  </si>
  <si>
    <t>Activity 6: Provide needed Solid Waste Management systems to municipalities - including solid waste collection, sorting recycling, transportation and storage (truck, bins, bags), construction on new SW facilities and rehabilitation of dump site</t>
  </si>
  <si>
    <t>stable at low level</t>
  </si>
  <si>
    <t>municipalities</t>
  </si>
  <si>
    <t xml:space="preserve">MOIM </t>
  </si>
  <si>
    <t>Security forces - centrally (ISF academy, torture prevention committee, prison rehabilitation)</t>
  </si>
  <si>
    <t>District security cells (support in data collection, monitoring coaching and anlaysis support)</t>
  </si>
  <si>
    <t>DRM (2 pilot UoM)</t>
  </si>
  <si>
    <t xml:space="preserve">13- New MRR methodology for MOSA, MSS methodology for MOSA, DRM framework at Union Level, Municipal Police code of conduct and SoPs, 4 quarterly reports from security cells, anti-torture guidelines, internal communication plan for anti-torture inside ISF, ISF exchange visit and 1 set of guidelines from MoE. </t>
  </si>
  <si>
    <t>facilities</t>
  </si>
  <si>
    <t xml:space="preserve">Output 1.1: Municipalities are able to mitigate tensions and alleviate resource pressure through the implementation of municipal/local services projects based on participatory processes and capacity-building. </t>
  </si>
  <si>
    <t>Output 1.2: Strengthen national government institutions capacity to support local crisis response</t>
  </si>
  <si>
    <t>Output 1.4: Youth participation and empowerment increased, enabling their positive engagement in their communities and preventing their marginalization.</t>
  </si>
  <si>
    <t>Output 1.5: Ensure early warning and mainstream conflict-sensitivity among LCRP partners</t>
  </si>
  <si>
    <t>244 municipalities, 46 Unions</t>
  </si>
  <si>
    <t>220 SDCs</t>
  </si>
  <si>
    <t>6 Ministries</t>
  </si>
  <si>
    <t>7 Governors Offices</t>
  </si>
  <si>
    <t>26 Districts</t>
  </si>
  <si>
    <t>LAF &amp; ISF</t>
  </si>
  <si>
    <t>Cadastres*</t>
  </si>
  <si>
    <t>Institutions*</t>
  </si>
  <si>
    <t>* to be updated with new vulnerability map</t>
  </si>
  <si>
    <t>Persons Displaced from Syria*</t>
  </si>
  <si>
    <t>Vulnerable Lebanese*</t>
  </si>
  <si>
    <t>PRS*</t>
  </si>
  <si>
    <t>PRL*</t>
  </si>
  <si>
    <t># of communities in which the municipality is perceived by a majority of male and female residents as being able and trusted to respond to their needs</t>
  </si>
  <si>
    <t># participants to initiatives at programme closure (at least 30% women)</t>
  </si>
  <si>
    <t># youth volunteers involved in initiatives at programme closure (target 50% young women)</t>
  </si>
  <si>
    <r>
      <rPr>
        <b/>
        <sz val="20"/>
        <rFont val="Calibri"/>
        <family val="2"/>
        <scheme val="minor"/>
      </rPr>
      <t xml:space="preserve">OUTCOME 1: </t>
    </r>
    <r>
      <rPr>
        <b/>
        <sz val="18"/>
        <color theme="8"/>
        <rFont val="Calibri"/>
        <family val="2"/>
        <scheme val="minor"/>
      </rPr>
      <t xml:space="preserve">Social stability is promoted by strengthening municipalities, communities, systems and institutions ability to mitigate tensions and prevent conflict, and ensuring early warning within the response. </t>
    </r>
  </si>
  <si>
    <t># municipalities maintaining social stability through improved service provision and conflict prevention efforts</t>
  </si>
  <si>
    <r>
      <rPr>
        <b/>
        <sz val="18"/>
        <rFont val="Calibri"/>
        <family val="2"/>
        <scheme val="minor"/>
      </rPr>
      <t>OUTPUT 1.3</t>
    </r>
    <r>
      <rPr>
        <b/>
        <sz val="18"/>
        <color theme="8"/>
        <rFont val="Calibri"/>
        <family val="2"/>
        <scheme val="minor"/>
      </rPr>
      <t>: Municipal and local capacities for dialogue and conflict prevention strengthened</t>
    </r>
  </si>
  <si>
    <t xml:space="preserve">Outcome 1:  Social stability is promoted by strengthening municipalities, communities, systems and institutions ability to mitigate tensions and prevent conflict, and ensuring early warning within the response. </t>
  </si>
  <si>
    <t>Output 1.3: Municipal and local capacities for dialogue and conflict prevention strengthened</t>
  </si>
  <si>
    <r>
      <t xml:space="preserve">youth volunteers are young people with influence in their community who are willing to take an active and </t>
    </r>
    <r>
      <rPr>
        <b/>
        <sz val="11"/>
        <rFont val="Calibri"/>
        <family val="2"/>
        <scheme val="minor"/>
      </rPr>
      <t>unpaid</t>
    </r>
    <r>
      <rPr>
        <sz val="11"/>
        <rFont val="Calibri"/>
        <family val="2"/>
        <scheme val="minor"/>
      </rPr>
      <t xml:space="preserve"> role to enhance social stability by mediating tensions, addressing misperceptions and mitigating conflict, and receive trainings to do so. Youth = 15-24</t>
    </r>
  </si>
  <si>
    <r>
      <t xml:space="preserve">Activity 1: Implement youth initiatives (summer camp, artistic activities, peacebuilding clubs, community campaigns, civil engagement for Lebanese only) to promote active involvement of youth in local communities) </t>
    </r>
    <r>
      <rPr>
        <b/>
        <sz val="11"/>
        <rFont val="Calibri"/>
        <family val="2"/>
        <scheme val="minor"/>
      </rPr>
      <t>in coordination with local municipalities/institutions.</t>
    </r>
    <r>
      <rPr>
        <sz val="11"/>
        <rFont val="Calibri"/>
        <family val="2"/>
        <scheme val="minor"/>
      </rPr>
      <t xml:space="preserve"> </t>
    </r>
  </si>
  <si>
    <t>193 - 2 Unions pilot DRM, 10 Municipalities pilot community policing, 26 security cells function, 7 Governors offices engaged in coordination and early warning, 50 SDCs trained on conflict management and 100 municipalities on environmental management)</t>
  </si>
  <si>
    <r>
      <rPr>
        <b/>
        <sz val="11"/>
        <rFont val="Calibri"/>
        <family val="2"/>
        <scheme val="minor"/>
      </rPr>
      <t>Municipalities with</t>
    </r>
    <r>
      <rPr>
        <sz val="11"/>
        <rFont val="Calibri"/>
        <family val="2"/>
        <scheme val="minor"/>
      </rPr>
      <t xml:space="preserve"> youth initiatives (= project involving groups of youth over time and  promoting civic engagement (Lebanese only), community campaign, conflict mitigation, volunteerism and tolerance through a series of activities so as to mitigate tensions, facilitate inter-community outreach and/or prevent marginalization of youth)  functionning without support from partners (=able to function without external support and ran by either local authorities, CBO or community member)</t>
    </r>
  </si>
  <si>
    <r>
      <t xml:space="preserve">Activity 1: Implement dialogue and conflict prevention initiatives in </t>
    </r>
    <r>
      <rPr>
        <b/>
        <sz val="11"/>
        <rFont val="Calibri"/>
        <family val="2"/>
        <scheme val="minor"/>
      </rPr>
      <t>municipalities</t>
    </r>
    <r>
      <rPr>
        <sz val="11"/>
        <rFont val="Calibri"/>
        <family val="2"/>
        <scheme val="minor"/>
      </rPr>
      <t xml:space="preserve"> with economic and social tensions</t>
    </r>
  </si>
  <si>
    <r>
      <t>Individuals with influence in their community who are willing to take an active role to enhance social stability by mediating tensions, addressing misperceptions and mitigating conflict, and receive trainings to do so. They participate in the dialogue mechanisms</t>
    </r>
    <r>
      <rPr>
        <b/>
        <sz val="11"/>
        <rFont val="Calibri"/>
        <family val="2"/>
        <scheme val="minor"/>
      </rPr>
      <t xml:space="preserve"> coordinated with the municipalities/local institutions. </t>
    </r>
  </si>
  <si>
    <t>Activity 3 Provide capacity support (training and staffing support including training for staff responsible for SWM and local Youth volunteers) to municipalities to deliver services aiming at alleviating resource pressure and reducing tensions</t>
  </si>
  <si>
    <t xml:space="preserve"># sorting facilities having environmentally sound solid waste management systems.
# Tons of recycled solid waste through installed and /or equipped sorting facilities including composting.
# municipalities with access to sorting facilities having environmentally sound solid waste management systems.
# of municipalities implementing integrated solid waste management systems.
</t>
  </si>
  <si>
    <t xml:space="preserve">
50
4</t>
  </si>
  <si>
    <t xml:space="preserve">
60
16</t>
  </si>
  <si>
    <t># municipalities targeted by the sector benefitting from support both on service provision (support to municipalities - output 1) and on conflict prevention (support to local and municipal capacities for conflict prevention and youth empowerment initiatives - output 3 and 4)</t>
  </si>
  <si>
    <t>local institutions (municipalities, SDCs, UoM, Districts, Governors offices piloting/functioning as per central level policy)</t>
  </si>
  <si>
    <t># self-functioning dialogue and conflict prevention initiatives</t>
  </si>
  <si>
    <r>
      <rPr>
        <b/>
        <sz val="11"/>
        <rFont val="Calibri"/>
        <family val="2"/>
        <scheme val="minor"/>
      </rPr>
      <t>Municipalities</t>
    </r>
    <r>
      <rPr>
        <sz val="11"/>
        <rFont val="Calibri"/>
        <family val="2"/>
        <scheme val="minor"/>
      </rPr>
      <t xml:space="preserve"> with conflict mitigation mechanisms (participatory structure meeting on a regular basis to foster dialogue, analyze drivers of conflict in the local context, identify risks of violence, discuss shared concerns, propose solutions, and alert authorities when needed - can be mechanisms for specific component of the community, such as youth, women...) functioning without support from partners (=able to function without external support and ran by either local authorities or civil society)</t>
    </r>
  </si>
  <si>
    <t># self-functioning youth initiatives</t>
  </si>
  <si>
    <t xml:space="preserve">proportion of LCRP partner informed on stability risks &amp; trends and able to integrate conflict sensitivity in their programming </t>
  </si>
  <si>
    <t>List Activities under this output 1.5</t>
  </si>
  <si>
    <t>Activity 2: Set up Early Warning &amp; Stabilization Monitoring System</t>
  </si>
  <si>
    <t>2017 Social Stability Activity Info Indicators</t>
  </si>
  <si>
    <t xml:space="preserve">Go here for the full reporting guide of the social stability sector: </t>
  </si>
  <si>
    <t>http://data.unhcr.org/syrianrefugees/download.php?id=12559</t>
  </si>
  <si>
    <t>Outcome indicators are not in activity info</t>
  </si>
  <si>
    <r>
      <t xml:space="preserve">Output-1.1: Municipalities are able to mitigate tensions and alleviate resource pressure through the implementation of municipal/local services projects based on participatory processes and capacity-building
</t>
    </r>
    <r>
      <rPr>
        <b/>
        <sz val="10"/>
        <color theme="9" tint="-0.249977111117893"/>
        <rFont val="Arial"/>
        <family val="2"/>
      </rPr>
      <t>In Activity Info : Support to municipalities for social stability</t>
    </r>
  </si>
  <si>
    <r>
      <t xml:space="preserve">Output 1.1 indicators </t>
    </r>
    <r>
      <rPr>
        <b/>
        <sz val="10"/>
        <color theme="1"/>
        <rFont val="Arial"/>
        <family val="2"/>
      </rPr>
      <t>(cadastre level)</t>
    </r>
  </si>
  <si>
    <t>Output 1.1: Reporting to include an attribute: ‘Does your programme specifically/primarily target one of these beneficiary groups: [Women/Youth/PWD].</t>
  </si>
  <si>
    <t>Description Arabic</t>
  </si>
  <si>
    <t>Put '1' in each month for which your programme will be ongoing in this location</t>
  </si>
  <si>
    <t xml:space="preserve">Partners to put a '1' in each month where there programmes will be ongoing in this location so as to be able to caputre planned activities and ongoing programmes for which there are not results to report yet. Ex: If you are funded to implement any of the activities under this output until March, you should enter 1 under Jan, 1 under Feb and 1 under March.  </t>
  </si>
  <si>
    <r>
      <t xml:space="preserve">Activity-1.1.1: Support municipalities/local governance institutions in conducting host community led conflict-sensitive participatory processes
</t>
    </r>
    <r>
      <rPr>
        <b/>
        <sz val="8"/>
        <color theme="9" tint="-0.249977111117893"/>
        <rFont val="Arial"/>
        <family val="2"/>
      </rPr>
      <t xml:space="preserve">
In Activity Info: Municipal participatory processes</t>
    </r>
  </si>
  <si>
    <r>
      <rPr>
        <b/>
        <sz val="8"/>
        <color theme="1"/>
        <rFont val="Arial"/>
        <family val="2"/>
      </rPr>
      <t>Participatory process:</t>
    </r>
    <r>
      <rPr>
        <sz val="8"/>
        <color theme="1"/>
        <rFont val="Arial"/>
        <family val="2"/>
      </rPr>
      <t xml:space="preserve"> a structure set up by local institutions (municipality, UoM, SDCs, Palestinian camps &amp; gatherings) to enable the participation of residents, civil society, private sector, and collect their opinions on needs, priorities, and sources of tensions at the local level so as to inform local decision-making. These short-term processes are mainly oriented towards the identification of projects (i.e. MRR, CSP committees).
</t>
    </r>
    <r>
      <rPr>
        <b/>
        <sz val="8"/>
        <color theme="1"/>
        <rFont val="Arial"/>
        <family val="2"/>
      </rPr>
      <t>Local Governance</t>
    </r>
    <r>
      <rPr>
        <sz val="8"/>
        <color theme="1"/>
        <rFont val="Arial"/>
        <family val="2"/>
      </rPr>
      <t xml:space="preserve"> Institutions: refers to non-municipal institutions at local level, mainly Social Development Centres, but can also include water establishment, governors and Qaemaqam offices, etc…
</t>
    </r>
    <r>
      <rPr>
        <u/>
        <sz val="8"/>
        <color theme="1"/>
        <rFont val="Arial"/>
        <family val="2"/>
      </rPr>
      <t>Specification:</t>
    </r>
    <r>
      <rPr>
        <sz val="8"/>
        <color theme="1"/>
        <rFont val="Arial"/>
        <family val="2"/>
      </rPr>
      <t xml:space="preserve"> The participatory structure needs to be accessible to all members of the host community. The procedure to identify / select participants should be publicly advertised and transparent. Regular meetings will need to be organized to give a chance to all participants to express their views and use formal channels of communication with local institutions. This type of participatory process differs from the community structures established under output 1.3 as it is geared towards a shorter term outcome (namely the identification and selection of priority projects). </t>
    </r>
  </si>
  <si>
    <t>1.1.1.1: # of host community-led participatory committees/processes established with local governance institutions</t>
  </si>
  <si>
    <t>Committees / processes</t>
  </si>
  <si>
    <t>1.1.1.2: # of projects/priorities identified through participatory processes</t>
  </si>
  <si>
    <t>Projects / Priorities</t>
  </si>
  <si>
    <t>1.1.1.3: # of female municipal officials participating</t>
  </si>
  <si>
    <t>Officials</t>
  </si>
  <si>
    <t>1.1.1.3: # of male municipal officials participating</t>
  </si>
  <si>
    <t>1.1.1.4:  # of female community/civil society members participating</t>
  </si>
  <si>
    <t>Individuals</t>
  </si>
  <si>
    <t>1.1.1.4:  # of male community/civil society members participating</t>
  </si>
  <si>
    <r>
      <t xml:space="preserve">Activity-1.1.2: Provide capacity support to municipalities to engage local community and manage tensions
</t>
    </r>
    <r>
      <rPr>
        <b/>
        <sz val="8"/>
        <color theme="9" tint="-0.249977111117893"/>
        <rFont val="Arial"/>
        <family val="2"/>
      </rPr>
      <t xml:space="preserve">
In Activity Info: Municipal capacity to engage community, manage tensions supported</t>
    </r>
  </si>
  <si>
    <r>
      <rPr>
        <b/>
        <sz val="8"/>
        <color theme="1"/>
        <rFont val="Arial"/>
        <family val="2"/>
      </rPr>
      <t>*Support</t>
    </r>
    <r>
      <rPr>
        <sz val="8"/>
        <color theme="1"/>
        <rFont val="Arial"/>
        <family val="2"/>
      </rPr>
      <t xml:space="preserve"> includes training, coaching, secondment of staff, provision of equipment, etc…
*</t>
    </r>
    <r>
      <rPr>
        <b/>
        <sz val="8"/>
        <color theme="1"/>
        <rFont val="Arial"/>
        <family val="2"/>
      </rPr>
      <t>Community engagement and mediation</t>
    </r>
    <r>
      <rPr>
        <sz val="8"/>
        <color theme="1"/>
        <rFont val="Arial"/>
        <family val="2"/>
      </rPr>
      <t xml:space="preserve">: it refers to host/refugee community outreach, participatory process, conflict prevention, dispute resolution and coordination with international partners.
</t>
    </r>
    <r>
      <rPr>
        <u/>
        <sz val="8"/>
        <color theme="1"/>
        <rFont val="Arial"/>
        <family val="2"/>
      </rPr>
      <t>Specification</t>
    </r>
    <r>
      <rPr>
        <sz val="8"/>
        <color theme="1"/>
        <rFont val="Arial"/>
        <family val="2"/>
      </rPr>
      <t xml:space="preserve">: trainings should primarily focus on social stability considerations (if the main focus is protection – partners should report under the relevant sector). This includes support to municipalities through Municipal Support Assistants. </t>
    </r>
  </si>
  <si>
    <t>1.1.2.1: # of municipalities / UoM receiving direct support on community engagement &amp; mediation</t>
  </si>
  <si>
    <t>Municipalities / UoM</t>
  </si>
  <si>
    <t xml:space="preserve">
</t>
  </si>
  <si>
    <t>1.1.2.1:  # of municipalities / other governance structures (SDCs, etc.)  supported through UoM on community engagement &amp; mediation</t>
  </si>
  <si>
    <t>Municipalities / Structures</t>
  </si>
  <si>
    <t>1.1.2.2: # of staff seconded to municipalities / UoM / other structures to support community engagement &amp; mediation</t>
  </si>
  <si>
    <t>1.1.2.3:  # of female officials trained on community engagement &amp; mediation</t>
  </si>
  <si>
    <t>1.1.2.3:  # of male officials trained on community engagement &amp; mediation</t>
  </si>
  <si>
    <r>
      <t xml:space="preserve">Activity-1.1.3: Provide capacity support to municipalities to deliver services aiming at alleviating resource pressure and reducing tensions (including solid waste management)
</t>
    </r>
    <r>
      <rPr>
        <b/>
        <sz val="8"/>
        <color theme="9" tint="-0.249977111117893"/>
        <rFont val="Arial"/>
        <family val="2"/>
      </rPr>
      <t xml:space="preserve">
In Activity Info: Municipal capacity for strategic planning and service delivery supported (including SWM)</t>
    </r>
  </si>
  <si>
    <r>
      <t xml:space="preserve">Capacity support through training/coaching/secondment of staff (notably involved in SWM and local youth volunteering) as well as the provision of equipment related to strategic planning, including project development and implementation, monitoring and evaluation, maintenance of municipal services, development of local municipal plans, financial management, organizational support, liaising with central ministries with the final aim of contributing to social stability by improving municipal service delivery and reducing resources pressure. 
</t>
    </r>
    <r>
      <rPr>
        <u/>
        <sz val="8"/>
        <color theme="1"/>
        <rFont val="Arial"/>
        <family val="2"/>
      </rPr>
      <t>Specification</t>
    </r>
    <r>
      <rPr>
        <sz val="8"/>
        <color theme="1"/>
        <rFont val="Arial"/>
        <family val="2"/>
      </rPr>
      <t xml:space="preserve">: it doesn’t cover the technical support related to services reported in other sectors (such as Energy &amp; Water or Shelter).
</t>
    </r>
  </si>
  <si>
    <t>1.1.3.1:  # of municipalities / UOM receiving direct support on strategic planning &amp; service delivery</t>
  </si>
  <si>
    <t>1.1.3.1:  # of municipalities / other local governance structures (SDCs, etc.) supported through UoM on strategic planning &amp; service delivery</t>
  </si>
  <si>
    <t>1.1.3.2:  # of staff seconded to municipalities / UoM / other structures to support on strategic planning &amp; service delivery</t>
  </si>
  <si>
    <t>1.1.3.3:  # of female officials trained on strategic planning &amp; service delivery</t>
  </si>
  <si>
    <t>1.1.3.3:  # of  male officials trained on strategic planning &amp; service delivery</t>
  </si>
  <si>
    <r>
      <t xml:space="preserve">Activity-1.1.4: Support the delivery of municipal services (minimum 100k USD projects) identified through participatory processes to reduce tensions
</t>
    </r>
    <r>
      <rPr>
        <b/>
        <sz val="8"/>
        <color theme="9" tint="-0.249977111117893"/>
        <rFont val="Arial"/>
        <family val="2"/>
      </rPr>
      <t xml:space="preserve">In Activity Info: Basic services projects </t>
    </r>
  </si>
  <si>
    <r>
      <t xml:space="preserve">The following requirements apply to basic services projects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t>
    </r>
    <r>
      <rPr>
        <u/>
        <sz val="8"/>
        <color theme="1"/>
        <rFont val="Arial"/>
        <family val="2"/>
      </rPr>
      <t>Specification</t>
    </r>
    <r>
      <rPr>
        <sz val="8"/>
        <color theme="1"/>
        <rFont val="Arial"/>
        <family val="2"/>
      </rPr>
      <t>: Basic services relates to bigger projects with a minimum budget of 100,000 USD. Specific projects results will be also reported in the relevant sector (Water, Energy, Health, Education, LH, etc…). Partners’ core costs (including salary, administrative and office costs) will be excluded from the total budget of the BS project.</t>
    </r>
  </si>
  <si>
    <t>1.1.4.1: # of water supply BS projects completed</t>
  </si>
  <si>
    <t>Projects</t>
  </si>
  <si>
    <t xml:space="preserve">1.1.4.1: # of waste water BS projects completed </t>
  </si>
  <si>
    <t xml:space="preserve">1.1.4.1: # of health  BS projects completed </t>
  </si>
  <si>
    <t xml:space="preserve">1.1.4.1: # of education BS projects completed </t>
  </si>
  <si>
    <t xml:space="preserve">1.1.4.1: # of livelihoods BS projects completed </t>
  </si>
  <si>
    <t xml:space="preserve">1.1.4.1: # of recreational BS projects completed </t>
  </si>
  <si>
    <t xml:space="preserve">1.1.4.1: # of other infrastructure BS projects completed </t>
  </si>
  <si>
    <t xml:space="preserve">1.1.4.1: # of other BS projects completed </t>
  </si>
  <si>
    <t>1.1.4.2: USD amount invested in BS project(s)</t>
  </si>
  <si>
    <t>USD</t>
  </si>
  <si>
    <t>1.1.4.3:  # of municipalities benefitting from completed projects</t>
  </si>
  <si>
    <r>
      <t xml:space="preserve">Activity-1.1.5: Implement Community Support Projects (maximum 100k USD projects) to address short term needs identified through participatory processes to reduce tensions
</t>
    </r>
    <r>
      <rPr>
        <b/>
        <sz val="8"/>
        <color theme="9" tint="-0.249977111117893"/>
        <rFont val="Arial"/>
        <family val="2"/>
      </rPr>
      <t>In Activity Info: Community Support Projects</t>
    </r>
  </si>
  <si>
    <r>
      <t xml:space="preserve">The following requirements apply to CSPs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t>
    </r>
    <r>
      <rPr>
        <u/>
        <sz val="8"/>
        <color theme="1"/>
        <rFont val="Arial"/>
        <family val="2"/>
      </rPr>
      <t>Specification</t>
    </r>
    <r>
      <rPr>
        <sz val="8"/>
        <color theme="1"/>
        <rFont val="Arial"/>
        <family val="2"/>
      </rPr>
      <t>: Community Support Projects relates to bigger projects with a maximum budget of 100,000 USD. Specific projects results will be also reported in the relevant sector (Water, Energy, Health, Education, LH, etc…). Partners’ core costs (including salary, administrative and office costs) will be excluded from the total budget of the BS projects.</t>
    </r>
  </si>
  <si>
    <t>1.1.5.1: # of water supply CSP projects completed</t>
  </si>
  <si>
    <t xml:space="preserve">1.1.5.1: # of waste water CSP projects completed </t>
  </si>
  <si>
    <t xml:space="preserve">1.1.5.1: # of health  CSP projects completed </t>
  </si>
  <si>
    <t xml:space="preserve">1.1.5.1: # of education CSP projects completed </t>
  </si>
  <si>
    <t xml:space="preserve">1.1.5.1: # of livelihoods CSP projects completed </t>
  </si>
  <si>
    <t xml:space="preserve">1.1.5.1: # of recreational CSP projects completed </t>
  </si>
  <si>
    <t xml:space="preserve">1.1.5.1: # of other infrastructure CSP projects completed </t>
  </si>
  <si>
    <t xml:space="preserve">1.1.5.1: # of other CSP projects completed </t>
  </si>
  <si>
    <t>1.1.5.2: USD amount invested in CSP project(s)</t>
  </si>
  <si>
    <t>1.1.5.3: # of municipalities benefitting from completed projects</t>
  </si>
  <si>
    <r>
      <t xml:space="preserve">Activity-1.1.6: Provide needed Solid Waste Management systems to municipalities
</t>
    </r>
    <r>
      <rPr>
        <b/>
        <sz val="8"/>
        <color theme="9" tint="-0.249977111117893"/>
        <rFont val="Arial"/>
        <family val="2"/>
      </rPr>
      <t>In Activity Info:  Municipalities provided with Solid Waste Management systems</t>
    </r>
  </si>
  <si>
    <t>Description</t>
  </si>
  <si>
    <t>Support in the establishment of SWM systems and processes, including solid waste collection &amp; sorting, recycling, transportation and storage (truck, bins, bags), construction of new solid waste facilities and rehabilitation of dumpsites.</t>
  </si>
  <si>
    <r>
      <t xml:space="preserve">SW Output indicator: # of sorting facilities having environmentally sound solid waste management systems
</t>
    </r>
    <r>
      <rPr>
        <b/>
        <sz val="8"/>
        <color theme="9" tint="-0.249977111117893"/>
        <rFont val="Arial"/>
        <family val="2"/>
      </rPr>
      <t>In Activity Info: idem</t>
    </r>
  </si>
  <si>
    <t>Facilities</t>
  </si>
  <si>
    <r>
      <rPr>
        <b/>
        <sz val="8"/>
        <color theme="1"/>
        <rFont val="Arial"/>
        <family val="2"/>
      </rPr>
      <t>Sorting facility:</t>
    </r>
    <r>
      <rPr>
        <sz val="8"/>
        <color theme="1"/>
        <rFont val="Arial"/>
        <family val="2"/>
      </rPr>
      <t xml:space="preserve"> specialized facility in charge of sorting waste by type in order to facilitate its treatment (recycling, composting, energy production or landfill).
</t>
    </r>
    <r>
      <rPr>
        <b/>
        <sz val="8"/>
        <color theme="1"/>
        <rFont val="Arial"/>
        <family val="2"/>
      </rPr>
      <t xml:space="preserve">Solid waste management: </t>
    </r>
    <r>
      <rPr>
        <sz val="8"/>
        <color theme="1"/>
        <rFont val="Arial"/>
        <family val="2"/>
      </rPr>
      <t xml:space="preserve">Systematic control of generation, collection, storage, transport, source separation, processing, treatment, recovery, and disposal of solid waste (Business dictionary).
</t>
    </r>
    <r>
      <rPr>
        <b/>
        <sz val="8"/>
        <color theme="1"/>
        <rFont val="Arial"/>
        <family val="2"/>
      </rPr>
      <t xml:space="preserve">Composting: </t>
    </r>
    <r>
      <rPr>
        <sz val="8"/>
        <color theme="1"/>
        <rFont val="Arial"/>
        <family val="2"/>
      </rPr>
      <t xml:space="preserve">defined as a mixture of various decaying organic substances (such as dead leaves or manure), used for fertilizing soil.
</t>
    </r>
  </si>
  <si>
    <r>
      <t xml:space="preserve">SW Output indicator: # of tons of recycled solid waste through installed and /or equipped sorting facilities, including composting
</t>
    </r>
    <r>
      <rPr>
        <b/>
        <sz val="8"/>
        <color theme="9" tint="-0.249977111117893"/>
        <rFont val="Arial"/>
        <family val="2"/>
      </rPr>
      <t xml:space="preserve">
In Activity Info: SW Output indicator: # of tons of recycled solid waste</t>
    </r>
  </si>
  <si>
    <t>Tons</t>
  </si>
  <si>
    <r>
      <t xml:space="preserve">SW Output indicator: # of municipalities with access to sorting facilities having environmentally sound solid waste management systems
</t>
    </r>
    <r>
      <rPr>
        <b/>
        <sz val="8"/>
        <color theme="9" tint="-0.249977111117893"/>
        <rFont val="Arial"/>
        <family val="2"/>
      </rPr>
      <t>In Activity Info: SW Output indicator: # of municipalities with functional sorting facilities</t>
    </r>
  </si>
  <si>
    <r>
      <t xml:space="preserve">SW Output indicator: # of municipalities implementing integrated solid waste management systems 
</t>
    </r>
    <r>
      <rPr>
        <b/>
        <sz val="8"/>
        <color theme="9" tint="-0.249977111117893"/>
        <rFont val="Arial"/>
        <family val="2"/>
      </rPr>
      <t>In Activity Info: idem</t>
    </r>
  </si>
  <si>
    <t>1.1.6.1: # of Municipal Solid Waste Management projects completed</t>
  </si>
  <si>
    <t>1.1.6.2: USD value of solid waste management projects</t>
  </si>
  <si>
    <t>1.1.6.3: # of municipalities benefitting from SW projects</t>
  </si>
  <si>
    <t>1.1.6.4: # of tons of solid waste collected/transported</t>
  </si>
  <si>
    <t>1.1.6.5:  # of tons of solid waste sorted/recycled</t>
  </si>
  <si>
    <t>1.1.6.6:  # of tons of solid waste stored</t>
  </si>
  <si>
    <t>1.1.6.7:  # of solid waste facilitates constructed</t>
  </si>
  <si>
    <t>1.1.6.8: # of dumpsites rehabilitated</t>
  </si>
  <si>
    <t>Dumpsites</t>
  </si>
  <si>
    <r>
      <t xml:space="preserve">Output-1.2: Strengthen national government institutions capacity to support local crisis response
</t>
    </r>
    <r>
      <rPr>
        <b/>
        <sz val="10"/>
        <color theme="9" tint="-0.249977111117893"/>
        <rFont val="Arial"/>
        <family val="2"/>
      </rPr>
      <t>In  Activity Info: National government institutions' capacities to support local crisis response strengthened</t>
    </r>
  </si>
  <si>
    <r>
      <t xml:space="preserve">Output 1.2 indicator </t>
    </r>
    <r>
      <rPr>
        <b/>
        <sz val="10"/>
        <color theme="1"/>
        <rFont val="Arial"/>
        <family val="2"/>
      </rPr>
      <t>(Governorate level)</t>
    </r>
  </si>
  <si>
    <r>
      <rPr>
        <b/>
        <sz val="8"/>
        <color rgb="FFFF0000"/>
        <rFont val="Arial"/>
        <family val="2"/>
      </rPr>
      <t>Output 1.2: Reporting to include an attribute: ‘Does your programme specifically/primarily target one of these beneficiary groups: [Women/PWD].</t>
    </r>
    <r>
      <rPr>
        <b/>
        <sz val="8"/>
        <rFont val="Arial"/>
        <family val="2"/>
      </rPr>
      <t xml:space="preserve">
National government institutions</t>
    </r>
    <r>
      <rPr>
        <sz val="8"/>
        <rFont val="Arial"/>
        <family val="2"/>
      </rPr>
      <t xml:space="preserve"> refer to Ministries while local institutions refer to municipalities, SDCs, UoMs, Districts, Governor’s offices, etc.
</t>
    </r>
    <r>
      <rPr>
        <b/>
        <sz val="8"/>
        <rFont val="Arial"/>
        <family val="2"/>
      </rPr>
      <t xml:space="preserve">Support </t>
    </r>
    <r>
      <rPr>
        <sz val="8"/>
        <rFont val="Arial"/>
        <family val="2"/>
      </rPr>
      <t>refers to technical assistance (mentoring and coaching, trainings, policy support but also staffing and equipment) to ministries and their local institutions.</t>
    </r>
  </si>
  <si>
    <r>
      <t xml:space="preserve">Activity-1.2.1: Support to MoSA &amp; MoIM’s work with municipalities, SDCs and other local government institutions to decentralize social stability initiatives
</t>
    </r>
    <r>
      <rPr>
        <b/>
        <sz val="8"/>
        <color theme="9" tint="-0.249977111117893"/>
        <rFont val="Arial"/>
        <family val="2"/>
      </rPr>
      <t xml:space="preserve">
In Activity Info: Capacity support to MOSA&amp;MOIM work with municipalities</t>
    </r>
  </si>
  <si>
    <t xml:space="preserve">1.2.1.1: # of female MOSA/MOIM officials trained </t>
  </si>
  <si>
    <r>
      <t xml:space="preserve">MOSA-MOIM staff benefiting from training/coaching to support municipalities (i.e. on information management, coordination, participatory planning, local governance…).
</t>
    </r>
    <r>
      <rPr>
        <u/>
        <sz val="8"/>
        <color theme="1"/>
        <rFont val="Arial"/>
        <family val="2"/>
      </rPr>
      <t>Specification</t>
    </r>
    <r>
      <rPr>
        <sz val="8"/>
        <color theme="1"/>
        <rFont val="Arial"/>
        <family val="2"/>
      </rPr>
      <t xml:space="preserve">: all the support provided at national level should be reported in Beirut.
</t>
    </r>
  </si>
  <si>
    <t xml:space="preserve">1.2.1.1: # of male MOSA/MOIM officials trained </t>
  </si>
  <si>
    <r>
      <t>Activity-1.2.2: Support Disaster and Crisis Management Capacity to mitigate the impact of crisis at decentralized level</t>
    </r>
    <r>
      <rPr>
        <b/>
        <sz val="8"/>
        <color theme="9" tint="-0.249977111117893"/>
        <rFont val="Arial"/>
        <family val="2"/>
      </rPr>
      <t xml:space="preserve">
In Activity Info: Support DRM</t>
    </r>
  </si>
  <si>
    <t>1.2.2.1: # of DRM cells set up</t>
  </si>
  <si>
    <t>DRM</t>
  </si>
  <si>
    <r>
      <rPr>
        <b/>
        <sz val="8"/>
        <color theme="1"/>
        <rFont val="Arial"/>
        <family val="2"/>
      </rPr>
      <t>DRM:</t>
    </r>
    <r>
      <rPr>
        <sz val="8"/>
        <color theme="1"/>
        <rFont val="Arial"/>
        <family val="2"/>
      </rPr>
      <t xml:space="preserve"> the systematic process of using administrative decisions, organization, operational skills and capacities to implement policies, strategies and coping capacities of the society and communities to lessen the impacts of natural hazards and related environmental and technological disasters. 
</t>
    </r>
    <r>
      <rPr>
        <u/>
        <sz val="8"/>
        <color theme="1"/>
        <rFont val="Arial"/>
        <family val="2"/>
      </rPr>
      <t>Specification</t>
    </r>
    <r>
      <rPr>
        <sz val="8"/>
        <color theme="1"/>
        <rFont val="Arial"/>
        <family val="2"/>
      </rPr>
      <t xml:space="preserve">: DRM cells can be set up either in ministries (reported in Beirut) or in governors’ offices (reported in the respective governorate) or at UoM level. 
</t>
    </r>
  </si>
  <si>
    <t>1.2.2.2: # UoM piloting DRM at union of municipality level</t>
  </si>
  <si>
    <t>UoM</t>
  </si>
  <si>
    <r>
      <t xml:space="preserve">Activity-1.2.3: Support the piloting of municipal police code of conduct and guidelines at municipal level
</t>
    </r>
    <r>
      <rPr>
        <b/>
        <sz val="8"/>
        <color theme="9" tint="-0.249977111117893"/>
        <rFont val="Arial"/>
        <family val="2"/>
      </rPr>
      <t xml:space="preserve">
In Activity Info: Support to Municipal Police &amp; Security forces</t>
    </r>
  </si>
  <si>
    <t>1.2.3.1: # of code of conducts and guidelines developed</t>
  </si>
  <si>
    <t>CoC / Guidelines</t>
  </si>
  <si>
    <r>
      <rPr>
        <b/>
        <sz val="8"/>
        <color theme="1"/>
        <rFont val="Arial"/>
        <family val="2"/>
      </rPr>
      <t>Code of conduct, guidelines, SoPs</t>
    </r>
    <r>
      <rPr>
        <sz val="8"/>
        <color theme="1"/>
        <rFont val="Arial"/>
        <family val="2"/>
      </rPr>
      <t xml:space="preserve">: sets out the legal and ethical standards by which all municipal police forces must abide.
</t>
    </r>
    <r>
      <rPr>
        <u/>
        <sz val="8"/>
        <color theme="1"/>
        <rFont val="Arial"/>
        <family val="2"/>
      </rPr>
      <t>Specification</t>
    </r>
    <r>
      <rPr>
        <sz val="8"/>
        <color theme="1"/>
        <rFont val="Arial"/>
        <family val="2"/>
      </rPr>
      <t>: Support primarily focuses on municipal polices forces but can also target other security forces (i.e. ISF, GSO…) in relations to municipal policing. Code of conducts/guidelines to be developed, endorsed, and disseminated through training/dissemination sessions.</t>
    </r>
  </si>
  <si>
    <t>1.2.3.2: # of consultative meetings organized on code of conduct/guidelines</t>
  </si>
  <si>
    <t>Meetings</t>
  </si>
  <si>
    <t>1.2.3.3: # of local officials consulted on development of code of conduct/guidelines</t>
  </si>
  <si>
    <t>1.2.3.4: # of female law enforcement and security actors trained on code of conducts, guidelines</t>
  </si>
  <si>
    <t>1.2.3.4: # of male law enforcement and security actors trained on code of conducts, guidelines</t>
  </si>
  <si>
    <t xml:space="preserve"> 1.2.3.5: # of municipal police units adopting / implementing new SoPs and CoC</t>
  </si>
  <si>
    <t>Police units</t>
  </si>
  <si>
    <r>
      <rPr>
        <b/>
        <sz val="8"/>
        <color theme="1"/>
        <rFont val="Arial"/>
        <family val="2"/>
      </rPr>
      <t>Municipal police</t>
    </r>
    <r>
      <rPr>
        <sz val="8"/>
        <color theme="1"/>
        <rFont val="Arial"/>
        <family val="2"/>
      </rPr>
      <t>:  defined as a body of municipal employees trained in methods of law enforcement and crime prevention and detection and authorized to maintain the peace, safety, and order within local communities.</t>
    </r>
  </si>
  <si>
    <r>
      <t xml:space="preserve">Activity-1.2.4:Support the setting up and equipment of MOIM security cells at the Qaza level
</t>
    </r>
    <r>
      <rPr>
        <b/>
        <sz val="8"/>
        <color theme="9" tint="-0.249977111117893"/>
        <rFont val="Arial"/>
        <family val="2"/>
      </rPr>
      <t xml:space="preserve">
In Activity Info: MOIM Security Cells</t>
    </r>
  </si>
  <si>
    <t>1.2.4.1: # of active security cells</t>
  </si>
  <si>
    <t>Security cells</t>
  </si>
  <si>
    <r>
      <t xml:space="preserve">In the Lebanese context, security cells are mandated by MOIM to follow up on security related matters and conflict trends related to the Syrian Refugees crisis in Lebanon.
</t>
    </r>
    <r>
      <rPr>
        <u/>
        <sz val="8"/>
        <color theme="1"/>
        <rFont val="Arial"/>
        <family val="2"/>
      </rPr>
      <t>Specification</t>
    </r>
    <r>
      <rPr>
        <sz val="8"/>
        <color theme="1"/>
        <rFont val="Arial"/>
        <family val="2"/>
      </rPr>
      <t xml:space="preserve">: it refers to the number of active / equipped security cells at governorate/district level. Activities need to be implemented in full partnership with MOIM and to involve key local governance institutions and security forces.
</t>
    </r>
  </si>
  <si>
    <t>1.2.4.2: # of security cells equipped</t>
  </si>
  <si>
    <t>1.2.4.3: # district security cells sending district questionnaire to ISF Security Central Cell</t>
  </si>
  <si>
    <t>1.2.4.4: # municipalities reporting according to the questionnaire to district security cells</t>
  </si>
  <si>
    <r>
      <t xml:space="preserve">Activity-1.2.5: Support governors’ offices in coordination and relations with municipalities
</t>
    </r>
    <r>
      <rPr>
        <b/>
        <sz val="8"/>
        <color theme="9" tint="-0.249977111117893"/>
        <rFont val="Arial"/>
        <family val="2"/>
      </rPr>
      <t xml:space="preserve">
In Activity Info: Support to Governors office</t>
    </r>
  </si>
  <si>
    <t>1.2.5.1: # of governor offices supported</t>
  </si>
  <si>
    <t>Governor offices</t>
  </si>
  <si>
    <t xml:space="preserve">Governors’ offices supported on coordination, strategic planning, situation analysis, so as to play a key role in enhancing social stability at the local level. The assistance provided includes staffing, training/coaching as well as the provision of equipment. </t>
  </si>
  <si>
    <t>1.2.5.2: # of staff seconded to governors’ offices</t>
  </si>
  <si>
    <r>
      <rPr>
        <u/>
        <sz val="8"/>
        <color theme="1"/>
        <rFont val="Arial"/>
        <family val="2"/>
      </rPr>
      <t>Specification</t>
    </r>
    <r>
      <rPr>
        <sz val="8"/>
        <color theme="1"/>
        <rFont val="Arial"/>
        <family val="2"/>
      </rPr>
      <t>: the staffing support exclusively refers to the secondment of full-time staff to governors’ offices.</t>
    </r>
  </si>
  <si>
    <r>
      <t xml:space="preserve">Activity-1.2.6: Support MoE and other concerned government institutions to strengthen the management and enforcement of measures that mitigate environmental impacts
</t>
    </r>
    <r>
      <rPr>
        <b/>
        <sz val="8"/>
        <color theme="9" tint="-0.249977111117893"/>
        <rFont val="Arial"/>
        <family val="2"/>
      </rPr>
      <t xml:space="preserve">
In Activity Info: Support to MoE to mitigate environmental impacts</t>
    </r>
  </si>
  <si>
    <t>1.2.6.1: # of environmental/SWM guidelines &amp; policies developed</t>
  </si>
  <si>
    <t>Guidelines/policies</t>
  </si>
  <si>
    <r>
      <rPr>
        <u/>
        <sz val="8"/>
        <color theme="1"/>
        <rFont val="Arial"/>
        <family val="2"/>
      </rPr>
      <t>Specification</t>
    </r>
    <r>
      <rPr>
        <sz val="8"/>
        <color theme="1"/>
        <rFont val="Arial"/>
        <family val="2"/>
      </rPr>
      <t xml:space="preserve">: MoE has developed a guide and training material on environmental mitigation at local level, to be used to train municipalities. </t>
    </r>
  </si>
  <si>
    <t>1.2.6.2: # of municipalities trained on environmental mitigation</t>
  </si>
  <si>
    <r>
      <t xml:space="preserve">Output-1.3: Municipal and local capacities for dialogue and conflict prevention strengthened
</t>
    </r>
    <r>
      <rPr>
        <b/>
        <sz val="10"/>
        <color theme="9" tint="-0.249977111117893"/>
        <rFont val="Arial"/>
        <family val="2"/>
      </rPr>
      <t xml:space="preserve">
In Activity Info: Local capacity for conflict prevention and dispute resolution &amp; local CSO support</t>
    </r>
  </si>
  <si>
    <r>
      <t>Output 1.3 indicators</t>
    </r>
    <r>
      <rPr>
        <b/>
        <sz val="10"/>
        <color theme="1"/>
        <rFont val="Arial"/>
        <family val="2"/>
      </rPr>
      <t xml:space="preserve"> (Cadastre with option for District)</t>
    </r>
  </si>
  <si>
    <r>
      <t xml:space="preserve">Activity-1.3.1: Implement dialogue and conflict prevention initiatives in municipalities with economic and social tensions
</t>
    </r>
    <r>
      <rPr>
        <b/>
        <sz val="8"/>
        <color theme="9" tint="-0.249977111117893"/>
        <rFont val="Arial"/>
        <family val="2"/>
      </rPr>
      <t>In Activity Info: Dispute resolution and conflict prevention initiatives</t>
    </r>
  </si>
  <si>
    <t>Dialogue and conflict prevention initiatives/mechanisms: participatory mechanisms (typically a committee) whose members meet on a regular basis to specifically address causes of conflict and tensions at the local level. These mechanisms are aimed at supporting local authorities and municipalities in fostering inter and intra-community dialogue so as to analyze key drivers of local conflict, discuss shared concerns and priorities, propose solutions, and alert local authorities when needed. 
Specification: These initiatives can either target the entire community or specific groups (such as youth or women), are self-functioning and managed by local authorities and/or civil society members. Not tracked in Activity Info but through the table of dialogue and conflict prevention initiatives. 
Participants to these initiatives are individuals exercising influence in their respective communities who are willing to take an active role to enhance social stability by mediating tensions, addressing misperceptions and mitigating conflict, and who may receive trainings to do so. These individuals participate in dialogue mechanisms which are coordinated with the municipalities/local institutions. Not tracked in Activity Info but through the table of dialogue and conflict prevention initiatives.</t>
  </si>
  <si>
    <t>1.3.1.1: # of newly established dialogue and conflict prevention initiatives/mechanisms</t>
  </si>
  <si>
    <t>Reported at output level</t>
  </si>
  <si>
    <t>1.3.1.2: # of female Lebanese civil servants engaged in mechanisms</t>
  </si>
  <si>
    <r>
      <rPr>
        <b/>
        <sz val="8"/>
        <color theme="1"/>
        <rFont val="Arial"/>
        <family val="2"/>
      </rPr>
      <t>Civil servants</t>
    </r>
    <r>
      <rPr>
        <sz val="8"/>
        <color theme="1"/>
        <rFont val="Arial"/>
        <family val="2"/>
      </rPr>
      <t>: are officials or employees from local government structures (such as municipalities, schools, health centers, SDCs…).</t>
    </r>
  </si>
  <si>
    <t>1.3.1.2: # of male Lebanese civil servants engaged in mechanisms</t>
  </si>
  <si>
    <t>1.3.1.2: # of female LEB community representatives engaged in mechanisms</t>
  </si>
  <si>
    <r>
      <rPr>
        <b/>
        <sz val="8"/>
        <color theme="1"/>
        <rFont val="Arial"/>
        <family val="2"/>
      </rPr>
      <t>Community representatives</t>
    </r>
    <r>
      <rPr>
        <sz val="8"/>
        <color theme="1"/>
        <rFont val="Arial"/>
        <family val="2"/>
      </rPr>
      <t>: include civil society members, community/traditional leaders (Muktars) and other community representatives. Youth civil society members will be reported as civil society while youth officials will be reported as officials.</t>
    </r>
  </si>
  <si>
    <t>1.3.1.2: # of male LEB community representatives engaged in mechanisms</t>
  </si>
  <si>
    <t>1.3.1.2: # of female SYR community representatives engaged in mechanisms</t>
  </si>
  <si>
    <t>1.3.1.2: # of male SYR community representatives engaged in mechanisms</t>
  </si>
  <si>
    <t>1.3.1.2: # of female PRL community representatives engaged in mechanisms</t>
  </si>
  <si>
    <t>1.3.1.2: # of male PRL community representatives engaged in mechanisms</t>
  </si>
  <si>
    <t>1.3.1.2: # of female PRS community representatives engaged in mechanisms</t>
  </si>
  <si>
    <t>1.3.1.2: # of male PRS community representatives engaged in mechanisms</t>
  </si>
  <si>
    <t>1.3.1.2: # of female LEB youth engaged in mechanisms</t>
  </si>
  <si>
    <t>1.3.1.2: # of male LEB youth engaged in mechanisms</t>
  </si>
  <si>
    <t>1.3.1.2: # of female SYR youth engaged in mechanisms</t>
  </si>
  <si>
    <t>1.3.1.2: # of male SYR youth engaged in mechanisms</t>
  </si>
  <si>
    <t>1.3.1.2: # of female PRL youth engaged in mechanisms</t>
  </si>
  <si>
    <t>1.3.1.2: # of male PRL youth engaged in mechanisms</t>
  </si>
  <si>
    <t>1.3.1.2: # of female PRS youth engaged in mechanisms</t>
  </si>
  <si>
    <t>1.3.1.2: # of male PRS youth engaged in mechanisms</t>
  </si>
  <si>
    <t>1.3.1.3: # of community events organized by mechanisms/initiatives</t>
  </si>
  <si>
    <t>Events</t>
  </si>
  <si>
    <r>
      <rPr>
        <b/>
        <sz val="8"/>
        <color theme="1"/>
        <rFont val="Arial"/>
        <family val="2"/>
      </rPr>
      <t>Community event:</t>
    </r>
    <r>
      <rPr>
        <sz val="8"/>
        <color theme="1"/>
        <rFont val="Arial"/>
        <family val="2"/>
      </rPr>
      <t xml:space="preserve"> one-off event/initiative (festival, sport competition, commemoration, celebration, etc…) organized/facilitated by the conflict prevention mechanism to improve social stability, defuse tensions and engage the wider community. </t>
    </r>
  </si>
  <si>
    <t>1.3.1.4: # of  LEB participants to events/initiatives</t>
  </si>
  <si>
    <t>1.3.1.4: # of  SYR participants to events/initiatives</t>
  </si>
  <si>
    <t>1.3.1.4: # of  PR participants to events/initiatives</t>
  </si>
  <si>
    <r>
      <t xml:space="preserve">Activity-1.3.2: Strengthen local civil society’s role at community level
</t>
    </r>
    <r>
      <rPr>
        <b/>
        <sz val="8"/>
        <color theme="9" tint="-0.249977111117893"/>
        <rFont val="Arial"/>
        <family val="2"/>
      </rPr>
      <t xml:space="preserve">
In Activity Info: Local civil society support</t>
    </r>
  </si>
  <si>
    <t>1.3.2.1: # of CSOs receiving organizational/capacity support</t>
  </si>
  <si>
    <t>CSOs</t>
  </si>
  <si>
    <r>
      <rPr>
        <b/>
        <sz val="8"/>
        <color theme="1"/>
        <rFont val="Arial"/>
        <family val="2"/>
      </rPr>
      <t>CSO</t>
    </r>
    <r>
      <rPr>
        <sz val="8"/>
        <color theme="1"/>
        <rFont val="Arial"/>
        <family val="2"/>
      </rPr>
      <t xml:space="preserve">: refers to civil society organization (they range from local associations to national NGOs).
</t>
    </r>
    <r>
      <rPr>
        <b/>
        <sz val="8"/>
        <color theme="1"/>
        <rFont val="Arial"/>
        <family val="2"/>
      </rPr>
      <t xml:space="preserve">Support to local NGOs: </t>
    </r>
    <r>
      <rPr>
        <sz val="8"/>
        <color theme="1"/>
        <rFont val="Arial"/>
        <family val="2"/>
      </rPr>
      <t xml:space="preserve">can include both organizational and capacity support (i.e. on self-structuring and management, proposal development, project management, financial management) as well substantive support related to social stability (conflict analysis, prevention and resolution, community outreach, participatory processes, communication and advocacy, etc...). It can also refer to initiatives defined as public campaign, petition, public pact or commitment aiming at mitigating tensions - through positive messages or fighting misperceptions.
</t>
    </r>
  </si>
  <si>
    <r>
      <t xml:space="preserve">Activity-1.3.3: Support civil society initiatives at the national level to foster dialogue and mitigate tensions
</t>
    </r>
    <r>
      <rPr>
        <b/>
        <sz val="8"/>
        <color theme="9" tint="-0.249977111117893"/>
        <rFont val="Arial"/>
        <family val="2"/>
      </rPr>
      <t>In Activity Info: National civil society support</t>
    </r>
  </si>
  <si>
    <t>1.3.3.1:  # of NGOs supported</t>
  </si>
  <si>
    <t>NGOs</t>
  </si>
  <si>
    <t>Please refer to the above definition.</t>
  </si>
  <si>
    <t>1.3.3.2: # of public campaigns organized by supported NGOs</t>
  </si>
  <si>
    <t>Campaigns</t>
  </si>
  <si>
    <r>
      <t xml:space="preserve">Activity-1.3.4: Engage key media institutions in defusing tensions through objective and positive reporting and training community members and/or journalists on objective/positive reporting
</t>
    </r>
    <r>
      <rPr>
        <b/>
        <sz val="8"/>
        <color theme="9" tint="-0.249977111117893"/>
        <rFont val="Arial"/>
        <family val="2"/>
      </rPr>
      <t>Activity Info: Support Media for social stability</t>
    </r>
  </si>
  <si>
    <t>1.3.4.1: # of media institutions engaged in social stability initiatives</t>
  </si>
  <si>
    <r>
      <rPr>
        <b/>
        <sz val="8"/>
        <color theme="1"/>
        <rFont val="Arial"/>
        <family val="2"/>
      </rPr>
      <t>Media institutions:</t>
    </r>
    <r>
      <rPr>
        <sz val="8"/>
        <color theme="1"/>
        <rFont val="Arial"/>
        <family val="2"/>
      </rPr>
      <t xml:space="preserve"> it includes newspapers, information websites, radio, TV stations which are engaged in initiatives (i.e. campaigns, specific series of news piece/analysis/commentary, pact or commitment) aiming at mitigating tensions through positive messages, commitment to objective reporting, or countering misperceptions.</t>
    </r>
  </si>
  <si>
    <t>1.3.4.2: # of female journalists trained</t>
  </si>
  <si>
    <t>1.3.4.2: # of male journalists trained</t>
  </si>
  <si>
    <t>1.3.4.3: # of female trained on objective/positive reporting</t>
  </si>
  <si>
    <t>1.3.4.3: # of male trained on objective/positive reporting</t>
  </si>
  <si>
    <r>
      <t xml:space="preserve">Output-1.4: Youth participation and empowerment increased, enabling their positive engagement in their communities and preventing their marginalization
</t>
    </r>
    <r>
      <rPr>
        <b/>
        <sz val="10"/>
        <color theme="9" tint="-0.249977111117893"/>
        <rFont val="Arial"/>
        <family val="2"/>
      </rPr>
      <t>In Activity Info: Youth participation and empowerment strengthened</t>
    </r>
  </si>
  <si>
    <t>Output 1.4 indicators (cadastre with option for district)</t>
  </si>
  <si>
    <r>
      <rPr>
        <b/>
        <sz val="8"/>
        <color rgb="FFFF0000"/>
        <rFont val="Arial"/>
        <family val="2"/>
      </rPr>
      <t>Output 1.4: Reporting to include an attribute: ‘Does your programme specifically/primarily target one of these beneficiary groups: [Young Women/ PWD]’.</t>
    </r>
    <r>
      <rPr>
        <b/>
        <sz val="8"/>
        <rFont val="Arial"/>
        <family val="2"/>
      </rPr>
      <t xml:space="preserve">
“Youth”</t>
    </r>
    <r>
      <rPr>
        <sz val="8"/>
        <rFont val="Arial"/>
        <family val="2"/>
      </rPr>
      <t xml:space="preserve"> refers to adolescents and young adults between 15-24.
</t>
    </r>
    <r>
      <rPr>
        <b/>
        <sz val="8"/>
        <rFont val="Arial"/>
        <family val="2"/>
      </rPr>
      <t>Children</t>
    </r>
    <r>
      <rPr>
        <sz val="8"/>
        <rFont val="Arial"/>
        <family val="2"/>
      </rPr>
      <t xml:space="preserve"> refers to individuals below 15.</t>
    </r>
    <r>
      <rPr>
        <sz val="8"/>
        <color rgb="FFFF0000"/>
        <rFont val="Arial"/>
        <family val="2"/>
      </rPr>
      <t xml:space="preserve">
</t>
    </r>
  </si>
  <si>
    <r>
      <t xml:space="preserve">Activity-1.4.1: Establish youth initiatives
</t>
    </r>
    <r>
      <rPr>
        <b/>
        <sz val="8"/>
        <color theme="9" tint="-0.249977111117893"/>
        <rFont val="Arial"/>
        <family val="2"/>
      </rPr>
      <t>In Activity Info: Youth initiatives</t>
    </r>
  </si>
  <si>
    <t>1.4.1.1: # youth initiatives established - peacebuilding clubs</t>
  </si>
  <si>
    <t>Initiatives</t>
  </si>
  <si>
    <r>
      <rPr>
        <b/>
        <sz val="8"/>
        <color theme="1"/>
        <rFont val="Arial"/>
        <family val="2"/>
      </rPr>
      <t>Youth initiatives:</t>
    </r>
    <r>
      <rPr>
        <sz val="8"/>
        <color theme="1"/>
        <rFont val="Arial"/>
        <family val="2"/>
      </rPr>
      <t xml:space="preserve"> please see above.
</t>
    </r>
    <r>
      <rPr>
        <b/>
        <sz val="8"/>
        <color theme="1"/>
        <rFont val="Arial"/>
        <family val="2"/>
      </rPr>
      <t>Peacebuilding committees</t>
    </r>
    <r>
      <rPr>
        <sz val="8"/>
        <color theme="1"/>
        <rFont val="Arial"/>
        <family val="2"/>
      </rPr>
      <t>: structures gathering youth that meet on a regular basis to specifically address causes of conflict / tensions (they can be locally owned / managed).</t>
    </r>
  </si>
  <si>
    <t>1.4.1.1: # youth initiatives established - summer camps</t>
  </si>
  <si>
    <r>
      <rPr>
        <b/>
        <sz val="8"/>
        <color theme="1"/>
        <rFont val="Arial"/>
        <family val="2"/>
      </rPr>
      <t xml:space="preserve">Summer camps: </t>
    </r>
    <r>
      <rPr>
        <sz val="8"/>
        <color theme="1"/>
        <rFont val="Arial"/>
        <family val="2"/>
      </rPr>
      <t>supervised programs implemented during the summer which enable children and/or adolescents to engage in various activities.</t>
    </r>
  </si>
  <si>
    <t>1.4.1.1: # youth initiatives established - sports clubs/ artistic activities</t>
  </si>
  <si>
    <r>
      <rPr>
        <b/>
        <sz val="8"/>
        <color theme="1"/>
        <rFont val="Arial"/>
        <family val="2"/>
      </rPr>
      <t>Sport clubs/activities</t>
    </r>
    <r>
      <rPr>
        <sz val="8"/>
        <color theme="1"/>
        <rFont val="Arial"/>
        <family val="2"/>
      </rPr>
      <t>: peacebuilding initiatives aimed at mitigating tensions through sports/art.</t>
    </r>
  </si>
  <si>
    <t>1.4.1.1: # youth initiatives established - media activities</t>
  </si>
  <si>
    <t>1.4.1.1: # youth initiatives established - active citizenship &amp; community service initiatives</t>
  </si>
  <si>
    <r>
      <rPr>
        <b/>
        <sz val="8"/>
        <color theme="1"/>
        <rFont val="Arial"/>
        <family val="2"/>
      </rPr>
      <t>Active citizenship and community services</t>
    </r>
    <r>
      <rPr>
        <sz val="8"/>
        <color theme="1"/>
        <rFont val="Arial"/>
        <family val="2"/>
      </rPr>
      <t xml:space="preserve">: initiatives promoting active engagement and volunteerism among youth in order to reduce tensions. Active citizenship should only target Lebanese, community services can target non-Lebanese. </t>
    </r>
  </si>
  <si>
    <t>1.4.1.1: # youth initiatives established - other recreational / cultural activities</t>
  </si>
  <si>
    <r>
      <rPr>
        <b/>
        <sz val="8"/>
        <color theme="1"/>
        <rFont val="Arial"/>
        <family val="2"/>
      </rPr>
      <t>Other recreational/ cultural activities</t>
    </r>
    <r>
      <rPr>
        <sz val="8"/>
        <color theme="1"/>
        <rFont val="Arial"/>
        <family val="2"/>
      </rPr>
      <t>: youth initiatives promoting peacebuilding through other recreational/cultural activities (theatrical plays, etc.)</t>
    </r>
  </si>
  <si>
    <t>1.4.1.1: # of projects, campaigns, QIPs, actions implemented under the scope of youth initiatives</t>
  </si>
  <si>
    <r>
      <rPr>
        <b/>
        <sz val="8"/>
        <color theme="1"/>
        <rFont val="Arial"/>
        <family val="2"/>
      </rPr>
      <t>Projects</t>
    </r>
    <r>
      <rPr>
        <sz val="8"/>
        <color theme="1"/>
        <rFont val="Arial"/>
        <family val="2"/>
      </rPr>
      <t>: Short term and one off actions (non-tangible), campaigns, QIPs and activities (if tangible, need to be reported as CSPs under output 1.1).</t>
    </r>
  </si>
  <si>
    <t>1.4.1.2: # female LEB youth participating in initiatives</t>
  </si>
  <si>
    <t>Total number of participants to the above mentioned initiatives</t>
  </si>
  <si>
    <t>1.4.1.2: # male LEB youth participating in initiatives</t>
  </si>
  <si>
    <t>1.4.1.2: # female SYR youth participating in initiatives</t>
  </si>
  <si>
    <t>1.4.1.2: # male SYR youth participating in initiatives</t>
  </si>
  <si>
    <t>1.4.1.2: # female PRL youth participating in initiatives</t>
  </si>
  <si>
    <t>1.4.1.2: # male PRL youth participating in initiatives</t>
  </si>
  <si>
    <t>1.4.1.2: # female PRS youth participating in initiatives</t>
  </si>
  <si>
    <t>1.4.1.2: # male PRS youth participating in initiatives</t>
  </si>
  <si>
    <t>1.4.1.2: # of children participating in initiatives</t>
  </si>
  <si>
    <t>1.4.1.3: # female LEB youth trained on Life Skills, Conflict Resolution and Healthy Life styles</t>
  </si>
  <si>
    <t xml:space="preserve">Participants to initiatives who received trainings </t>
  </si>
  <si>
    <t>1.4.1.3: # male LEB youth trained on Life Skills, Conflict Resolution and Healthy Life styles</t>
  </si>
  <si>
    <t>1.4.1.3: # female SYR youth trained on Life Skills, Conflict Resolution and Healthy Life styles</t>
  </si>
  <si>
    <t>1.4.1.3: # male SYR youth trained on Life Skills, Conflict Resolution and Healthy Life styles</t>
  </si>
  <si>
    <t>1.4.1.3: # female PRL youth trained on Life Skills, Conflict Resolution and Healthy Life styles</t>
  </si>
  <si>
    <t>1.4.1.3: # male PRL youth trained on Life Skills, Conflict Resolution and Healthy Life styles</t>
  </si>
  <si>
    <t>1.4.1.3: # female PRS youth trained on Life Skills, Conflict Resolution and Healthy Life styles</t>
  </si>
  <si>
    <t>1.4.1.3: # male PRS youth trained on Life Skills, Conflict Resolution and Healthy Life styles</t>
  </si>
  <si>
    <r>
      <t xml:space="preserve">Output-1.5: Ensure early warning and mainstream conflict-sensitivity among LCRP partners
</t>
    </r>
    <r>
      <rPr>
        <b/>
        <sz val="10"/>
        <color theme="9" tint="-0.249977111117893"/>
        <rFont val="Arial"/>
        <family val="2"/>
      </rPr>
      <t>In Activity Info: Conflict sensitivity mainstreamed</t>
    </r>
  </si>
  <si>
    <r>
      <t>Output 1.5 indicators</t>
    </r>
    <r>
      <rPr>
        <b/>
        <sz val="10"/>
        <color theme="1"/>
        <rFont val="Arial"/>
        <family val="2"/>
      </rPr>
      <t xml:space="preserve"> (National Level)</t>
    </r>
  </si>
  <si>
    <r>
      <rPr>
        <b/>
        <sz val="8"/>
        <color theme="1"/>
        <rFont val="Arial"/>
        <family val="2"/>
      </rPr>
      <t>Early warning</t>
    </r>
    <r>
      <rPr>
        <sz val="8"/>
        <color theme="1"/>
        <rFont val="Arial"/>
        <family val="2"/>
      </rPr>
      <t xml:space="preserve">: is a process/mechanism/systems (with associated policies and procedures) designed to predict and mitigate the harm resulting from natural and human-initiated disasters and other undesirable events.
</t>
    </r>
    <r>
      <rPr>
        <b/>
        <sz val="8"/>
        <color theme="1"/>
        <rFont val="Arial"/>
        <family val="2"/>
      </rPr>
      <t>Conflict sensitivity</t>
    </r>
    <r>
      <rPr>
        <sz val="8"/>
        <color theme="1"/>
        <rFont val="Arial"/>
        <family val="2"/>
      </rPr>
      <t xml:space="preserve">: defined as the ability to: 1) Understand the context in which an individual/group operate(s); 2) Understand the interaction between these interventions and the context, and; 3) Act upon the understanding of this interaction, in order to maximize positive impacts. It basically relates to the mainstreaming of the “do no harm approach” in conflict settings, and strengthening efforts to increase the positive impact on the context.
</t>
    </r>
  </si>
  <si>
    <t xml:space="preserve">Activity-1.5.1: Produce Conflict Analysis/Early Warning Reports
</t>
  </si>
  <si>
    <t>1.5.1.1: # of Social Stability reports produced</t>
  </si>
  <si>
    <t>Reports</t>
  </si>
  <si>
    <t>Early Warning, Local Governance, Conflict analysis and/or CVE reports published.</t>
  </si>
  <si>
    <t>Activity-1.5.2: Set up Early Warning &amp; Stabilization Monitoring System</t>
  </si>
  <si>
    <t>1.5.2.1: # of EW systems set up and functioning</t>
  </si>
  <si>
    <t>Systems</t>
  </si>
  <si>
    <t>Support in the establishment and operationalization of EW and Stabilization monitoring systems.</t>
  </si>
  <si>
    <t>Activity-1.5.3: Deliver Conflict Sensitivity Training to LCRP Partners</t>
  </si>
  <si>
    <t>1.5.3.1: # of LCRP partners whose staff have been trained</t>
  </si>
  <si>
    <t>Partners</t>
  </si>
  <si>
    <r>
      <t xml:space="preserve">Capacity building initiatives aimed at enabling partners to satisfactorily mainstream and integrate conflict sensitivity considerations in their programming and to be informed on main conflict/ tension trends.
LCRP partner refers to appealing / implementing partners, donors and line ministries.
</t>
    </r>
    <r>
      <rPr>
        <u/>
        <sz val="8"/>
        <color theme="1"/>
        <rFont val="Arial"/>
        <family val="2"/>
      </rPr>
      <t>Specification:</t>
    </r>
    <r>
      <rPr>
        <sz val="8"/>
        <color theme="1"/>
        <rFont val="Arial"/>
        <family val="2"/>
      </rPr>
      <t xml:space="preserve"> Training/coaching to partners on conflict sensitive programming, conflict analysis and resolution.
</t>
    </r>
  </si>
  <si>
    <t>1.5.3.2: # of female LCRP staff trained</t>
  </si>
  <si>
    <t>1.5.3.2: # of male LCRP staff trained</t>
  </si>
  <si>
    <t>1.5.3.3: #of LCRP partners who adapt project/programmes based on improved context understanding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</si>
</sst>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6"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8"/>
      <name val="Calibri"/>
      <family val="2"/>
      <scheme val="minor"/>
    </font>
    <font>
      <b/>
      <sz val="11"/>
      <name val="Calibri"/>
      <family val="2"/>
      <scheme val="minor"/>
    </font>
    <font>
      <sz val="18"/>
      <color theme="8"/>
      <name val="Calibri"/>
      <family val="2"/>
      <scheme val="minor"/>
    </font>
    <font>
      <sz val="11"/>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8"/>
      <name val="Calibri"/>
      <family val="2"/>
      <scheme val="minor"/>
    </font>
    <font>
      <b/>
      <sz val="16"/>
      <name val="Calibri"/>
      <family val="2"/>
      <scheme val="minor"/>
    </font>
    <font>
      <b/>
      <sz val="20"/>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sz val="12"/>
      <name val="Calibri Light"/>
      <family val="2"/>
      <scheme val="major"/>
    </font>
    <font>
      <b/>
      <sz val="22"/>
      <color theme="1"/>
      <name val="Calibri"/>
      <family val="2"/>
      <scheme val="minor"/>
    </font>
    <font>
      <sz val="16"/>
      <name val="Calibri Light"/>
      <family val="2"/>
      <scheme val="major"/>
    </font>
    <font>
      <b/>
      <sz val="11"/>
      <name val="Calibri Light"/>
      <family val="2"/>
      <scheme val="major"/>
    </font>
    <font>
      <sz val="9"/>
      <color theme="1"/>
      <name val="Calibri"/>
      <family val="2"/>
      <scheme val="minor"/>
    </font>
    <font>
      <b/>
      <sz val="14"/>
      <color theme="3"/>
      <name val="Calibri"/>
      <family val="2"/>
      <scheme val="minor"/>
    </font>
    <font>
      <b/>
      <sz val="14"/>
      <name val="Calibri"/>
      <family val="2"/>
      <scheme val="minor"/>
    </font>
    <font>
      <b/>
      <sz val="14"/>
      <color theme="1"/>
      <name val="Calibri"/>
      <family val="2"/>
      <scheme val="minor"/>
    </font>
    <font>
      <sz val="16"/>
      <name val="Calibri"/>
      <family val="2"/>
      <scheme val="minor"/>
    </font>
    <font>
      <sz val="14"/>
      <name val="Calibri"/>
      <family val="2"/>
      <scheme val="minor"/>
    </font>
    <font>
      <sz val="12"/>
      <color theme="1"/>
      <name val="Times New Roman"/>
      <family val="2"/>
    </font>
    <font>
      <b/>
      <sz val="12"/>
      <color theme="1"/>
      <name val="Times New Roman"/>
      <family val="1"/>
    </font>
    <font>
      <b/>
      <sz val="12"/>
      <color theme="1"/>
      <name val="Times New Roman"/>
      <family val="2"/>
    </font>
    <font>
      <sz val="12"/>
      <color theme="1"/>
      <name val="Times New Roman"/>
      <family val="1"/>
    </font>
    <font>
      <sz val="12"/>
      <name val="Times New Roman"/>
      <family val="2"/>
    </font>
    <font>
      <sz val="11"/>
      <name val="Times New Roman"/>
      <family val="1"/>
    </font>
    <font>
      <sz val="11"/>
      <color rgb="FF0070C0"/>
      <name val="Calibri"/>
      <family val="2"/>
    </font>
    <font>
      <b/>
      <sz val="9"/>
      <color indexed="81"/>
      <name val="Tahoma"/>
      <charset val="1"/>
    </font>
    <font>
      <sz val="9"/>
      <color indexed="81"/>
      <name val="Tahoma"/>
      <charset val="1"/>
    </font>
    <font>
      <b/>
      <sz val="18"/>
      <color rgb="FF0072BC"/>
      <name val="Arial"/>
      <family val="2"/>
    </font>
    <font>
      <b/>
      <sz val="10"/>
      <color rgb="FF0072BC"/>
      <name val="Arial"/>
      <family val="2"/>
    </font>
    <font>
      <u/>
      <sz val="11"/>
      <color theme="10"/>
      <name val="Calibri"/>
      <family val="2"/>
      <scheme val="minor"/>
    </font>
    <font>
      <sz val="8"/>
      <color theme="1"/>
      <name val="Arial"/>
      <family val="2"/>
    </font>
    <font>
      <b/>
      <strike/>
      <sz val="10"/>
      <name val="Arial"/>
      <family val="2"/>
    </font>
    <font>
      <b/>
      <sz val="8"/>
      <name val="Arial"/>
      <family val="2"/>
    </font>
    <font>
      <strike/>
      <sz val="8"/>
      <name val="Arial"/>
      <family val="2"/>
    </font>
    <font>
      <b/>
      <sz val="8"/>
      <color rgb="FFFF0000"/>
      <name val="Arial"/>
      <family val="2"/>
    </font>
    <font>
      <b/>
      <sz val="10"/>
      <color theme="1"/>
      <name val="Arial"/>
      <family val="2"/>
    </font>
    <font>
      <b/>
      <sz val="10"/>
      <color theme="9" tint="-0.249977111117893"/>
      <name val="Arial"/>
      <family val="2"/>
    </font>
    <font>
      <b/>
      <u/>
      <sz val="10"/>
      <color theme="1"/>
      <name val="Arial"/>
      <family val="2"/>
    </font>
    <font>
      <b/>
      <sz val="8"/>
      <color theme="1"/>
      <name val="Arial"/>
      <family val="2"/>
    </font>
    <font>
      <b/>
      <sz val="8"/>
      <color theme="9" tint="-0.249977111117893"/>
      <name val="Arial"/>
      <family val="2"/>
    </font>
    <font>
      <u/>
      <sz val="8"/>
      <color theme="1"/>
      <name val="Arial"/>
      <family val="2"/>
    </font>
    <font>
      <sz val="12"/>
      <color theme="1"/>
      <name val="Arial"/>
      <family val="2"/>
    </font>
    <font>
      <sz val="8"/>
      <name val="Arial"/>
      <family val="2"/>
    </font>
    <font>
      <b/>
      <sz val="12"/>
      <color theme="1"/>
      <name val="Arial"/>
      <family val="2"/>
    </font>
    <font>
      <sz val="8"/>
      <color rgb="FFFF0000"/>
      <name val="Arial"/>
      <family val="2"/>
    </font>
  </fonts>
  <fills count="2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theme="4"/>
      </patternFill>
    </fill>
    <fill>
      <patternFill patternType="solid">
        <fgColor theme="9" tint="0.59999389629810485"/>
        <bgColor theme="4"/>
      </patternFill>
    </fill>
    <fill>
      <patternFill patternType="solid">
        <fgColor theme="5" tint="0.79998168889431442"/>
        <bgColor theme="4"/>
      </patternFill>
    </fill>
    <fill>
      <patternFill patternType="solid">
        <fgColor theme="4" tint="0.59999389629810485"/>
        <bgColor theme="4"/>
      </patternFill>
    </fill>
    <fill>
      <patternFill patternType="solid">
        <fgColor theme="9" tint="0.39997558519241921"/>
        <bgColor theme="4"/>
      </patternFill>
    </fill>
    <fill>
      <patternFill patternType="solid">
        <fgColor theme="0" tint="-0.34998626667073579"/>
        <bgColor indexed="64"/>
      </patternFill>
    </fill>
    <fill>
      <patternFill patternType="solid">
        <fgColor theme="0"/>
        <bgColor indexed="64"/>
      </patternFill>
    </fill>
    <fill>
      <patternFill patternType="solid">
        <fgColor theme="7"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right style="thick">
        <color theme="0"/>
      </right>
      <top style="thin">
        <color auto="1"/>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thin">
        <color auto="1"/>
      </left>
      <right style="thick">
        <color theme="0"/>
      </right>
      <top style="thin">
        <color auto="1"/>
      </top>
      <bottom style="medium">
        <color auto="1"/>
      </bottom>
      <diagonal/>
    </border>
    <border>
      <left style="thin">
        <color auto="1"/>
      </left>
      <right style="thick">
        <color theme="0"/>
      </right>
      <top/>
      <bottom style="thin">
        <color auto="1"/>
      </bottom>
      <diagonal/>
    </border>
    <border>
      <left style="thin">
        <color auto="1"/>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style="thin">
        <color auto="1"/>
      </right>
      <top style="thin">
        <color auto="1"/>
      </top>
      <bottom style="medium">
        <color auto="1"/>
      </bottom>
      <diagonal/>
    </border>
    <border>
      <left style="thick">
        <color theme="0"/>
      </left>
      <right style="thin">
        <color auto="1"/>
      </right>
      <top/>
      <bottom style="thin">
        <color auto="1"/>
      </bottom>
      <diagonal/>
    </border>
    <border>
      <left style="thick">
        <color theme="0"/>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style="thick">
        <color theme="0"/>
      </left>
      <right/>
      <top style="thin">
        <color auto="1"/>
      </top>
      <bottom style="medium">
        <color auto="1"/>
      </bottom>
      <diagonal/>
    </border>
    <border>
      <left/>
      <right style="thick">
        <color theme="0"/>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s>
  <cellStyleXfs count="9">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29" fillId="0" borderId="0"/>
    <xf numFmtId="44" fontId="29" fillId="0" borderId="0" applyFont="0" applyFill="0" applyBorder="0" applyAlignment="0" applyProtection="0"/>
    <xf numFmtId="0" fontId="40" fillId="0" borderId="0" applyNumberFormat="0" applyFill="0" applyBorder="0" applyAlignment="0" applyProtection="0"/>
  </cellStyleXfs>
  <cellXfs count="397">
    <xf numFmtId="0" fontId="0" fillId="0" borderId="0" xfId="0"/>
    <xf numFmtId="0" fontId="0" fillId="0" borderId="0" xfId="0" applyAlignment="1">
      <alignment wrapText="1"/>
    </xf>
    <xf numFmtId="0" fontId="9" fillId="0" borderId="2" xfId="2" applyFont="1" applyBorder="1" applyAlignment="1">
      <alignment horizontal="left" vertical="center"/>
    </xf>
    <xf numFmtId="0" fontId="0" fillId="0" borderId="2" xfId="0" applyBorder="1"/>
    <xf numFmtId="0" fontId="9" fillId="0" borderId="0" xfId="2" applyFont="1" applyFill="1" applyBorder="1" applyAlignment="1">
      <alignment vertical="center"/>
    </xf>
    <xf numFmtId="0" fontId="15" fillId="0" borderId="0" xfId="2" applyFont="1" applyFill="1" applyBorder="1" applyAlignment="1">
      <alignment vertical="center"/>
    </xf>
    <xf numFmtId="0" fontId="0" fillId="0" borderId="5" xfId="0" applyBorder="1" applyAlignment="1">
      <alignment horizontal="center" wrapText="1"/>
    </xf>
    <xf numFmtId="0" fontId="0" fillId="0" borderId="0" xfId="0" applyBorder="1" applyAlignment="1">
      <alignment wrapText="1"/>
    </xf>
    <xf numFmtId="164" fontId="10" fillId="0" borderId="0" xfId="3" applyNumberFormat="1" applyFont="1" applyFill="1" applyBorder="1" applyAlignment="1">
      <alignment vertical="center"/>
    </xf>
    <xf numFmtId="0" fontId="17" fillId="0" borderId="6" xfId="0" applyFont="1" applyFill="1" applyBorder="1" applyAlignment="1">
      <alignment vertical="top" wrapText="1"/>
    </xf>
    <xf numFmtId="0" fontId="17" fillId="2" borderId="6" xfId="0" applyFont="1" applyFill="1" applyBorder="1" applyAlignment="1">
      <alignment vertical="top" wrapText="1"/>
    </xf>
    <xf numFmtId="0" fontId="17" fillId="2" borderId="1" xfId="0" applyFont="1" applyFill="1" applyBorder="1" applyAlignment="1">
      <alignment vertical="top" wrapText="1"/>
    </xf>
    <xf numFmtId="0" fontId="17" fillId="0" borderId="1" xfId="0" applyFont="1" applyFill="1" applyBorder="1" applyAlignment="1">
      <alignment vertical="top" wrapText="1"/>
    </xf>
    <xf numFmtId="0" fontId="0" fillId="0" borderId="0" xfId="0" applyFill="1" applyAlignment="1">
      <alignment wrapText="1"/>
    </xf>
    <xf numFmtId="0" fontId="9" fillId="0" borderId="0" xfId="2" applyFont="1" applyBorder="1" applyAlignment="1">
      <alignment horizontal="right" vertical="center"/>
    </xf>
    <xf numFmtId="0" fontId="9" fillId="0" borderId="0" xfId="2" applyFont="1" applyBorder="1" applyAlignment="1">
      <alignment horizontal="left" vertical="center"/>
    </xf>
    <xf numFmtId="0" fontId="20" fillId="0" borderId="0" xfId="0" applyFont="1" applyAlignment="1">
      <alignment wrapText="1"/>
    </xf>
    <xf numFmtId="0" fontId="21" fillId="0" borderId="0" xfId="2" applyFont="1" applyBorder="1" applyAlignment="1">
      <alignment vertical="center"/>
    </xf>
    <xf numFmtId="0" fontId="0" fillId="0" borderId="0" xfId="0" applyFont="1" applyAlignment="1">
      <alignment wrapText="1"/>
    </xf>
    <xf numFmtId="0" fontId="23" fillId="3" borderId="0" xfId="0" applyFont="1" applyFill="1" applyAlignment="1">
      <alignment horizontal="right"/>
    </xf>
    <xf numFmtId="0" fontId="16" fillId="5" borderId="0" xfId="2" applyFont="1" applyFill="1" applyBorder="1" applyAlignment="1">
      <alignment vertical="center"/>
    </xf>
    <xf numFmtId="0" fontId="22" fillId="5" borderId="5" xfId="2" applyFont="1" applyFill="1" applyBorder="1" applyAlignment="1">
      <alignment vertical="center"/>
    </xf>
    <xf numFmtId="0" fontId="22" fillId="5" borderId="9" xfId="2" applyFont="1" applyFill="1" applyBorder="1" applyAlignment="1">
      <alignment vertical="center"/>
    </xf>
    <xf numFmtId="0" fontId="9" fillId="8" borderId="0" xfId="2" applyFont="1" applyFill="1" applyBorder="1" applyAlignment="1">
      <alignment horizontal="right" vertical="center"/>
    </xf>
    <xf numFmtId="0" fontId="9" fillId="8" borderId="5" xfId="2" applyFont="1" applyFill="1" applyBorder="1" applyAlignment="1">
      <alignment vertical="center"/>
    </xf>
    <xf numFmtId="0" fontId="9" fillId="8" borderId="9" xfId="2" applyFont="1" applyFill="1" applyBorder="1" applyAlignment="1">
      <alignment vertical="center"/>
    </xf>
    <xf numFmtId="0" fontId="9" fillId="8" borderId="9" xfId="2" applyFont="1" applyFill="1" applyBorder="1" applyAlignment="1">
      <alignment horizontal="right" vertical="center" wrapText="1"/>
    </xf>
    <xf numFmtId="0" fontId="0" fillId="8" borderId="0" xfId="0" applyFill="1" applyBorder="1"/>
    <xf numFmtId="0" fontId="9" fillId="8" borderId="0" xfId="2" applyFont="1" applyFill="1" applyBorder="1" applyAlignment="1">
      <alignment horizontal="right" vertical="center" wrapText="1"/>
    </xf>
    <xf numFmtId="164" fontId="9" fillId="8" borderId="0" xfId="3" applyNumberFormat="1" applyFont="1" applyFill="1" applyBorder="1" applyAlignment="1">
      <alignment vertical="center"/>
    </xf>
    <xf numFmtId="0" fontId="15" fillId="3" borderId="5" xfId="2" applyFont="1" applyFill="1" applyBorder="1" applyAlignment="1">
      <alignment horizontal="right" vertical="center"/>
    </xf>
    <xf numFmtId="164" fontId="15" fillId="3" borderId="5" xfId="3" applyNumberFormat="1" applyFont="1" applyFill="1" applyBorder="1" applyAlignment="1">
      <alignment horizontal="right" vertical="center"/>
    </xf>
    <xf numFmtId="164" fontId="14" fillId="8" borderId="11" xfId="3" applyNumberFormat="1" applyFont="1" applyFill="1" applyBorder="1" applyAlignment="1">
      <alignment vertical="center"/>
    </xf>
    <xf numFmtId="164" fontId="14" fillId="10" borderId="11" xfId="3" applyNumberFormat="1" applyFont="1" applyFill="1" applyBorder="1" applyAlignment="1">
      <alignment horizontal="right" vertical="center"/>
    </xf>
    <xf numFmtId="3" fontId="0" fillId="12" borderId="9" xfId="0" applyNumberFormat="1" applyFill="1" applyBorder="1"/>
    <xf numFmtId="9" fontId="0" fillId="12" borderId="9" xfId="0" applyNumberFormat="1" applyFill="1" applyBorder="1"/>
    <xf numFmtId="9" fontId="0" fillId="12" borderId="9" xfId="1" applyFont="1" applyFill="1" applyBorder="1"/>
    <xf numFmtId="9" fontId="0" fillId="10" borderId="9" xfId="0" applyNumberFormat="1" applyFill="1" applyBorder="1"/>
    <xf numFmtId="0" fontId="1" fillId="5" borderId="5" xfId="0" applyFont="1" applyFill="1" applyBorder="1" applyAlignment="1">
      <alignment horizontal="right"/>
    </xf>
    <xf numFmtId="0" fontId="5" fillId="13" borderId="10" xfId="0" applyFont="1" applyFill="1" applyBorder="1" applyAlignment="1">
      <alignment horizontal="center" vertical="top"/>
    </xf>
    <xf numFmtId="0" fontId="5" fillId="14" borderId="10" xfId="0" applyFont="1" applyFill="1" applyBorder="1" applyAlignment="1">
      <alignment horizontal="center" vertical="top"/>
    </xf>
    <xf numFmtId="0" fontId="5" fillId="14" borderId="10" xfId="0" applyFont="1" applyFill="1" applyBorder="1" applyAlignment="1">
      <alignment horizontal="center" vertical="top" wrapText="1"/>
    </xf>
    <xf numFmtId="0" fontId="17" fillId="12" borderId="1" xfId="0" applyFont="1" applyFill="1" applyBorder="1" applyAlignment="1">
      <alignment vertical="top" wrapText="1"/>
    </xf>
    <xf numFmtId="0" fontId="17" fillId="12" borderId="6" xfId="0" applyFont="1" applyFill="1" applyBorder="1" applyAlignment="1">
      <alignment vertical="top" wrapText="1"/>
    </xf>
    <xf numFmtId="0" fontId="17" fillId="11" borderId="6" xfId="0" applyFont="1" applyFill="1" applyBorder="1" applyAlignment="1">
      <alignment vertical="top" wrapText="1"/>
    </xf>
    <xf numFmtId="0" fontId="17" fillId="11" borderId="1" xfId="0" applyFont="1" applyFill="1" applyBorder="1" applyAlignment="1">
      <alignment vertical="top" wrapText="1"/>
    </xf>
    <xf numFmtId="0" fontId="5" fillId="4" borderId="10" xfId="0" applyFont="1" applyFill="1" applyBorder="1" applyAlignment="1">
      <alignment horizontal="left" vertical="center"/>
    </xf>
    <xf numFmtId="0" fontId="5" fillId="4" borderId="10" xfId="0" applyFont="1" applyFill="1" applyBorder="1" applyAlignment="1">
      <alignment horizontal="left" vertical="center" wrapText="1"/>
    </xf>
    <xf numFmtId="3" fontId="17" fillId="12" borderId="1" xfId="0" applyNumberFormat="1" applyFont="1" applyFill="1" applyBorder="1" applyAlignment="1">
      <alignment vertical="top" wrapText="1"/>
    </xf>
    <xf numFmtId="3" fontId="17" fillId="11" borderId="1" xfId="0" applyNumberFormat="1" applyFont="1" applyFill="1" applyBorder="1" applyAlignment="1">
      <alignment vertical="top" wrapText="1"/>
    </xf>
    <xf numFmtId="0" fontId="5" fillId="16" borderId="10" xfId="0" applyFont="1" applyFill="1" applyBorder="1" applyAlignment="1">
      <alignment horizontal="center" vertical="top"/>
    </xf>
    <xf numFmtId="3" fontId="17" fillId="10" borderId="1" xfId="0" applyNumberFormat="1" applyFont="1" applyFill="1" applyBorder="1" applyAlignment="1">
      <alignment vertical="top" wrapText="1"/>
    </xf>
    <xf numFmtId="0" fontId="17" fillId="10" borderId="6" xfId="0" applyFont="1" applyFill="1" applyBorder="1" applyAlignment="1">
      <alignment vertical="top" wrapText="1"/>
    </xf>
    <xf numFmtId="0" fontId="5" fillId="9" borderId="10" xfId="0" applyFont="1" applyFill="1" applyBorder="1" applyAlignment="1">
      <alignment horizontal="center" vertical="top"/>
    </xf>
    <xf numFmtId="0" fontId="17" fillId="3" borderId="6" xfId="0" applyFont="1" applyFill="1" applyBorder="1" applyAlignment="1">
      <alignment vertical="top" wrapText="1"/>
    </xf>
    <xf numFmtId="3" fontId="17" fillId="3" borderId="1" xfId="0" applyNumberFormat="1" applyFont="1" applyFill="1" applyBorder="1" applyAlignment="1">
      <alignment vertical="top" wrapText="1"/>
    </xf>
    <xf numFmtId="0" fontId="17" fillId="3" borderId="1" xfId="0" applyFont="1" applyFill="1" applyBorder="1" applyAlignment="1">
      <alignment vertical="top" wrapText="1"/>
    </xf>
    <xf numFmtId="0" fontId="5" fillId="16" borderId="10" xfId="0" applyFont="1" applyFill="1" applyBorder="1" applyAlignment="1">
      <alignment horizontal="center" vertical="top" wrapText="1"/>
    </xf>
    <xf numFmtId="0" fontId="17" fillId="10" borderId="1" xfId="0" applyFont="1" applyFill="1" applyBorder="1" applyAlignment="1">
      <alignment vertical="top" wrapText="1"/>
    </xf>
    <xf numFmtId="0" fontId="5" fillId="14" borderId="10" xfId="0" applyFont="1" applyFill="1" applyBorder="1" applyAlignment="1">
      <alignment horizontal="center" vertical="center"/>
    </xf>
    <xf numFmtId="0" fontId="0" fillId="11" borderId="6" xfId="0" applyFont="1" applyFill="1" applyBorder="1" applyAlignment="1">
      <alignment vertical="center" wrapText="1"/>
    </xf>
    <xf numFmtId="3" fontId="0" fillId="12" borderId="1" xfId="0" applyNumberFormat="1" applyFont="1" applyFill="1" applyBorder="1" applyAlignment="1">
      <alignment vertical="center" wrapText="1"/>
    </xf>
    <xf numFmtId="0" fontId="12" fillId="5" borderId="9" xfId="0" applyFont="1" applyFill="1" applyBorder="1" applyAlignment="1"/>
    <xf numFmtId="0" fontId="0" fillId="0" borderId="0" xfId="0" applyBorder="1" applyAlignment="1">
      <alignment horizontal="center" wrapText="1"/>
    </xf>
    <xf numFmtId="0" fontId="15" fillId="8" borderId="11" xfId="2" applyFont="1" applyFill="1" applyBorder="1" applyAlignment="1">
      <alignment vertical="center"/>
    </xf>
    <xf numFmtId="0" fontId="0" fillId="0" borderId="0" xfId="0" applyBorder="1"/>
    <xf numFmtId="3" fontId="0" fillId="10" borderId="9" xfId="0" applyNumberFormat="1" applyFill="1" applyBorder="1"/>
    <xf numFmtId="0" fontId="1" fillId="5" borderId="15" xfId="0" applyFont="1" applyFill="1" applyBorder="1" applyAlignment="1">
      <alignment horizontal="right"/>
    </xf>
    <xf numFmtId="9" fontId="0" fillId="12" borderId="16" xfId="0" applyNumberFormat="1" applyFill="1" applyBorder="1"/>
    <xf numFmtId="0" fontId="15" fillId="12" borderId="15" xfId="2" applyFont="1" applyFill="1" applyBorder="1" applyAlignment="1">
      <alignment horizontal="right" vertical="center"/>
    </xf>
    <xf numFmtId="164" fontId="18" fillId="12" borderId="14" xfId="3" applyNumberFormat="1" applyFont="1" applyFill="1" applyBorder="1" applyAlignment="1">
      <alignment vertical="center"/>
    </xf>
    <xf numFmtId="9" fontId="18" fillId="12" borderId="14" xfId="1" applyFont="1" applyFill="1" applyBorder="1" applyAlignment="1">
      <alignment vertical="center"/>
    </xf>
    <xf numFmtId="0" fontId="15" fillId="10" borderId="18" xfId="2" applyFont="1" applyFill="1" applyBorder="1" applyAlignment="1">
      <alignment horizontal="right" vertical="center"/>
    </xf>
    <xf numFmtId="164" fontId="19" fillId="10" borderId="17" xfId="3" applyNumberFormat="1" applyFont="1" applyFill="1" applyBorder="1" applyAlignment="1">
      <alignment vertical="center"/>
    </xf>
    <xf numFmtId="9" fontId="18" fillId="10" borderId="17" xfId="1" applyFont="1" applyFill="1" applyBorder="1" applyAlignment="1">
      <alignment vertical="center"/>
    </xf>
    <xf numFmtId="0" fontId="15" fillId="3" borderId="18" xfId="2" applyFont="1" applyFill="1" applyBorder="1" applyAlignment="1">
      <alignment horizontal="right" vertical="center"/>
    </xf>
    <xf numFmtId="0" fontId="23" fillId="3" borderId="17" xfId="0" applyFont="1" applyFill="1" applyBorder="1" applyAlignment="1">
      <alignment horizontal="right"/>
    </xf>
    <xf numFmtId="164" fontId="15" fillId="12" borderId="15" xfId="3" applyNumberFormat="1" applyFont="1" applyFill="1" applyBorder="1" applyAlignment="1">
      <alignment horizontal="right" vertical="center"/>
    </xf>
    <xf numFmtId="164" fontId="14" fillId="12" borderId="19" xfId="3" applyNumberFormat="1" applyFont="1" applyFill="1" applyBorder="1" applyAlignment="1">
      <alignment vertical="center"/>
    </xf>
    <xf numFmtId="164" fontId="9" fillId="12" borderId="14" xfId="3" applyNumberFormat="1" applyFont="1" applyFill="1" applyBorder="1" applyAlignment="1">
      <alignment vertical="center"/>
    </xf>
    <xf numFmtId="164" fontId="15" fillId="10" borderId="18" xfId="3" quotePrefix="1" applyNumberFormat="1" applyFont="1" applyFill="1" applyBorder="1" applyAlignment="1">
      <alignment horizontal="right" vertical="center" wrapText="1"/>
    </xf>
    <xf numFmtId="164" fontId="14" fillId="10" borderId="20" xfId="3" applyNumberFormat="1" applyFont="1" applyFill="1" applyBorder="1" applyAlignment="1">
      <alignment vertical="center"/>
    </xf>
    <xf numFmtId="164" fontId="0" fillId="10" borderId="17" xfId="5" applyNumberFormat="1" applyFont="1" applyFill="1" applyBorder="1"/>
    <xf numFmtId="164" fontId="15" fillId="3" borderId="18" xfId="3" applyNumberFormat="1" applyFont="1" applyFill="1" applyBorder="1" applyAlignment="1">
      <alignment horizontal="right" vertical="center"/>
    </xf>
    <xf numFmtId="164" fontId="14" fillId="10" borderId="20" xfId="3" applyNumberFormat="1" applyFont="1" applyFill="1" applyBorder="1" applyAlignment="1">
      <alignment horizontal="right" vertical="center"/>
    </xf>
    <xf numFmtId="0" fontId="5" fillId="14" borderId="21" xfId="0" applyFont="1" applyFill="1" applyBorder="1" applyAlignment="1">
      <alignment horizontal="center" vertical="center"/>
    </xf>
    <xf numFmtId="0" fontId="0" fillId="11" borderId="22" xfId="0" applyFont="1" applyFill="1" applyBorder="1" applyAlignment="1">
      <alignment vertical="center" wrapText="1"/>
    </xf>
    <xf numFmtId="3" fontId="0" fillId="12" borderId="23" xfId="0" applyNumberFormat="1" applyFont="1" applyFill="1" applyBorder="1" applyAlignment="1">
      <alignment vertical="center" wrapText="1"/>
    </xf>
    <xf numFmtId="0" fontId="5" fillId="14" borderId="25" xfId="0" applyFont="1" applyFill="1" applyBorder="1" applyAlignment="1">
      <alignment horizontal="center" vertical="center"/>
    </xf>
    <xf numFmtId="0" fontId="0" fillId="11" borderId="26" xfId="0" applyFont="1" applyFill="1" applyBorder="1" applyAlignment="1">
      <alignment vertical="center" wrapText="1"/>
    </xf>
    <xf numFmtId="3" fontId="0" fillId="12" borderId="27" xfId="0" applyNumberFormat="1" applyFont="1" applyFill="1" applyBorder="1" applyAlignment="1">
      <alignment vertical="center" wrapText="1"/>
    </xf>
    <xf numFmtId="0" fontId="7" fillId="0" borderId="3" xfId="0" applyFont="1" applyFill="1" applyBorder="1" applyAlignment="1">
      <alignment vertical="top" wrapText="1"/>
    </xf>
    <xf numFmtId="0" fontId="7" fillId="2" borderId="3" xfId="0" applyFont="1" applyFill="1" applyBorder="1" applyAlignment="1">
      <alignment vertical="top" wrapText="1"/>
    </xf>
    <xf numFmtId="0" fontId="0" fillId="0" borderId="0" xfId="0" applyFill="1" applyBorder="1" applyAlignment="1">
      <alignment wrapText="1"/>
    </xf>
    <xf numFmtId="0" fontId="0" fillId="0" borderId="0" xfId="0" applyFill="1" applyBorder="1"/>
    <xf numFmtId="0" fontId="6" fillId="0" borderId="0" xfId="0" applyFont="1" applyFill="1" applyBorder="1" applyAlignment="1">
      <alignment horizontal="left" wrapText="1"/>
    </xf>
    <xf numFmtId="0" fontId="4" fillId="0" borderId="0" xfId="0" applyFont="1" applyFill="1" applyBorder="1" applyAlignment="1">
      <alignment wrapText="1"/>
    </xf>
    <xf numFmtId="0" fontId="5" fillId="4" borderId="12" xfId="0" applyFont="1" applyFill="1" applyBorder="1" applyAlignment="1">
      <alignment horizontal="left" vertical="center"/>
    </xf>
    <xf numFmtId="0" fontId="17" fillId="0" borderId="7" xfId="0" applyFont="1" applyFill="1" applyBorder="1" applyAlignment="1">
      <alignment vertical="top" wrapText="1"/>
    </xf>
    <xf numFmtId="0" fontId="17" fillId="2" borderId="4" xfId="0" applyFont="1" applyFill="1" applyBorder="1" applyAlignment="1">
      <alignment vertical="top" wrapText="1"/>
    </xf>
    <xf numFmtId="0" fontId="17" fillId="0" borderId="4" xfId="0" applyFont="1" applyFill="1" applyBorder="1" applyAlignment="1">
      <alignment vertical="top" wrapText="1"/>
    </xf>
    <xf numFmtId="0" fontId="0" fillId="0" borderId="0" xfId="0" applyBorder="1" applyAlignment="1">
      <alignment vertical="top" wrapText="1"/>
    </xf>
    <xf numFmtId="0" fontId="8" fillId="8" borderId="0" xfId="0" applyFont="1" applyFill="1" applyBorder="1" applyAlignment="1">
      <alignment wrapText="1"/>
    </xf>
    <xf numFmtId="0" fontId="0" fillId="8" borderId="0" xfId="0"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24" fillId="0" borderId="0" xfId="0" applyFont="1" applyBorder="1" applyAlignment="1"/>
    <xf numFmtId="0" fontId="5" fillId="4" borderId="13" xfId="0" applyFont="1" applyFill="1" applyBorder="1" applyAlignment="1">
      <alignment horizontal="left" vertical="center" wrapText="1"/>
    </xf>
    <xf numFmtId="0" fontId="17" fillId="0" borderId="8" xfId="0" applyFont="1" applyFill="1" applyBorder="1" applyAlignment="1">
      <alignment vertical="top" wrapText="1"/>
    </xf>
    <xf numFmtId="0" fontId="17" fillId="2" borderId="3" xfId="0" applyFont="1" applyFill="1" applyBorder="1" applyAlignment="1">
      <alignment vertical="top" wrapText="1"/>
    </xf>
    <xf numFmtId="0" fontId="17" fillId="0" borderId="3" xfId="0" applyFont="1" applyFill="1" applyBorder="1" applyAlignment="1">
      <alignment vertical="top" wrapText="1"/>
    </xf>
    <xf numFmtId="0" fontId="5" fillId="6" borderId="12" xfId="0" applyFont="1" applyFill="1" applyBorder="1" applyAlignment="1">
      <alignment horizontal="center" vertical="top" wrapText="1"/>
    </xf>
    <xf numFmtId="0" fontId="17" fillId="7" borderId="7" xfId="0" applyFont="1" applyFill="1" applyBorder="1" applyAlignment="1">
      <alignment vertical="top" wrapText="1"/>
    </xf>
    <xf numFmtId="0" fontId="17" fillId="7" borderId="4" xfId="0" applyFont="1" applyFill="1" applyBorder="1" applyAlignment="1">
      <alignment vertical="top" wrapText="1"/>
    </xf>
    <xf numFmtId="0" fontId="5" fillId="6" borderId="25" xfId="0" applyFont="1" applyFill="1" applyBorder="1" applyAlignment="1">
      <alignment horizontal="center" vertical="top"/>
    </xf>
    <xf numFmtId="0" fontId="5" fillId="16" borderId="21" xfId="0" applyFont="1" applyFill="1" applyBorder="1" applyAlignment="1">
      <alignment horizontal="center" vertical="top" wrapText="1"/>
    </xf>
    <xf numFmtId="10" fontId="17" fillId="7" borderId="26" xfId="0" applyNumberFormat="1" applyFont="1" applyFill="1" applyBorder="1" applyAlignment="1">
      <alignment vertical="top" wrapText="1"/>
    </xf>
    <xf numFmtId="0" fontId="17" fillId="3" borderId="22" xfId="0" applyFont="1" applyFill="1" applyBorder="1" applyAlignment="1">
      <alignment vertical="top" wrapText="1"/>
    </xf>
    <xf numFmtId="0" fontId="17" fillId="7" borderId="27" xfId="0" applyFont="1" applyFill="1" applyBorder="1" applyAlignment="1">
      <alignment vertical="top" wrapText="1"/>
    </xf>
    <xf numFmtId="0" fontId="17" fillId="10" borderId="23" xfId="0" applyFont="1" applyFill="1" applyBorder="1" applyAlignment="1">
      <alignment vertical="top" wrapText="1"/>
    </xf>
    <xf numFmtId="0" fontId="17" fillId="3" borderId="23" xfId="0" applyFont="1" applyFill="1" applyBorder="1" applyAlignment="1">
      <alignment vertical="top" wrapText="1"/>
    </xf>
    <xf numFmtId="0" fontId="5" fillId="16" borderId="13" xfId="0" applyFont="1" applyFill="1" applyBorder="1" applyAlignment="1">
      <alignment horizontal="center" vertical="top" wrapText="1"/>
    </xf>
    <xf numFmtId="0" fontId="17" fillId="3" borderId="8" xfId="0" applyFont="1" applyFill="1" applyBorder="1" applyAlignment="1">
      <alignment vertical="top" wrapText="1"/>
    </xf>
    <xf numFmtId="0" fontId="17" fillId="10" borderId="3" xfId="0" applyFont="1" applyFill="1" applyBorder="1" applyAlignment="1">
      <alignment vertical="top" wrapText="1"/>
    </xf>
    <xf numFmtId="0" fontId="17" fillId="3" borderId="3" xfId="0" applyFont="1" applyFill="1" applyBorder="1" applyAlignment="1">
      <alignment vertical="top" wrapText="1"/>
    </xf>
    <xf numFmtId="0" fontId="27" fillId="15" borderId="12" xfId="0" applyFont="1" applyFill="1" applyBorder="1" applyAlignment="1">
      <alignment horizontal="right" vertical="top"/>
    </xf>
    <xf numFmtId="0" fontId="27" fillId="14" borderId="10" xfId="0" applyFont="1" applyFill="1" applyBorder="1" applyAlignment="1">
      <alignment horizontal="right" vertical="top"/>
    </xf>
    <xf numFmtId="0" fontId="27" fillId="16" borderId="10" xfId="0" applyFont="1" applyFill="1" applyBorder="1" applyAlignment="1">
      <alignment horizontal="right" vertical="top" wrapText="1"/>
    </xf>
    <xf numFmtId="0" fontId="27" fillId="9" borderId="10" xfId="0" applyFont="1" applyFill="1" applyBorder="1" applyAlignment="1">
      <alignment horizontal="right" vertical="top" wrapText="1"/>
    </xf>
    <xf numFmtId="3" fontId="28" fillId="2" borderId="7" xfId="0" applyNumberFormat="1" applyFont="1" applyFill="1" applyBorder="1" applyAlignment="1">
      <alignment horizontal="right" wrapText="1"/>
    </xf>
    <xf numFmtId="3" fontId="28" fillId="12" borderId="6" xfId="0" applyNumberFormat="1" applyFont="1" applyFill="1" applyBorder="1" applyAlignment="1">
      <alignment horizontal="right" wrapText="1"/>
    </xf>
    <xf numFmtId="3" fontId="28" fillId="10" borderId="6" xfId="0" applyNumberFormat="1" applyFont="1" applyFill="1" applyBorder="1" applyAlignment="1">
      <alignment horizontal="right" wrapText="1"/>
    </xf>
    <xf numFmtId="3" fontId="28" fillId="3" borderId="6" xfId="0" applyNumberFormat="1" applyFont="1" applyFill="1" applyBorder="1" applyAlignment="1">
      <alignment horizontal="right" wrapText="1"/>
    </xf>
    <xf numFmtId="9" fontId="28" fillId="2" borderId="4" xfId="1" applyFont="1" applyFill="1" applyBorder="1" applyAlignment="1">
      <alignment horizontal="right" wrapText="1"/>
    </xf>
    <xf numFmtId="9" fontId="28" fillId="12" borderId="1" xfId="1" applyFont="1" applyFill="1" applyBorder="1" applyAlignment="1">
      <alignment horizontal="right" wrapText="1"/>
    </xf>
    <xf numFmtId="9" fontId="28" fillId="10" borderId="1" xfId="1" applyFont="1" applyFill="1" applyBorder="1" applyAlignment="1">
      <alignment horizontal="right" wrapText="1"/>
    </xf>
    <xf numFmtId="3" fontId="28" fillId="3" borderId="1" xfId="0" applyNumberFormat="1" applyFont="1" applyFill="1" applyBorder="1" applyAlignment="1">
      <alignment horizontal="right" wrapText="1"/>
    </xf>
    <xf numFmtId="0" fontId="24" fillId="0" borderId="0" xfId="0" applyFont="1" applyFill="1" applyBorder="1" applyAlignment="1"/>
    <xf numFmtId="0" fontId="0" fillId="0" borderId="0" xfId="0" applyFill="1" applyBorder="1" applyAlignment="1">
      <alignment horizontal="center" wrapText="1"/>
    </xf>
    <xf numFmtId="0" fontId="7"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25" fillId="0" borderId="0" xfId="0" applyFont="1" applyFill="1" applyBorder="1" applyAlignment="1">
      <alignment vertical="center"/>
    </xf>
    <xf numFmtId="3" fontId="17" fillId="0" borderId="0" xfId="0" applyNumberFormat="1" applyFont="1" applyFill="1" applyBorder="1" applyAlignment="1">
      <alignment vertical="top" wrapText="1"/>
    </xf>
    <xf numFmtId="0" fontId="17" fillId="0" borderId="0" xfId="0" applyFont="1" applyFill="1" applyBorder="1" applyAlignment="1">
      <alignment vertical="top" wrapText="1"/>
    </xf>
    <xf numFmtId="0" fontId="0" fillId="0" borderId="0" xfId="0" applyBorder="1" applyAlignment="1">
      <alignment horizontal="center" wrapText="1"/>
    </xf>
    <xf numFmtId="0" fontId="12" fillId="5" borderId="9" xfId="0" applyFont="1" applyFill="1" applyBorder="1" applyAlignment="1"/>
    <xf numFmtId="9" fontId="17" fillId="12" borderId="1" xfId="1" applyFont="1" applyFill="1" applyBorder="1" applyAlignment="1">
      <alignment vertical="top" wrapText="1"/>
    </xf>
    <xf numFmtId="9" fontId="17" fillId="10" borderId="1" xfId="1" applyNumberFormat="1" applyFont="1" applyFill="1" applyBorder="1" applyAlignment="1">
      <alignment vertical="top" wrapText="1"/>
    </xf>
    <xf numFmtId="0" fontId="30" fillId="0" borderId="0" xfId="6" applyFont="1"/>
    <xf numFmtId="0" fontId="29" fillId="0" borderId="0" xfId="6" applyAlignment="1">
      <alignment horizontal="left"/>
    </xf>
    <xf numFmtId="0" fontId="29" fillId="0" borderId="0" xfId="6"/>
    <xf numFmtId="0" fontId="31" fillId="5" borderId="35" xfId="6" applyFont="1" applyFill="1" applyBorder="1" applyAlignment="1">
      <alignment horizontal="left" vertical="center"/>
    </xf>
    <xf numFmtId="0" fontId="31" fillId="5" borderId="36" xfId="6" applyFont="1" applyFill="1" applyBorder="1" applyAlignment="1">
      <alignment horizontal="left" vertical="center" wrapText="1"/>
    </xf>
    <xf numFmtId="0" fontId="32" fillId="5" borderId="35" xfId="6" applyFont="1" applyFill="1" applyBorder="1" applyAlignment="1">
      <alignment vertical="center" wrapText="1"/>
    </xf>
    <xf numFmtId="0" fontId="29" fillId="5" borderId="35" xfId="6" applyFont="1" applyFill="1" applyBorder="1" applyAlignment="1">
      <alignment horizontal="left" vertical="center"/>
    </xf>
    <xf numFmtId="165" fontId="29" fillId="5" borderId="35" xfId="6" applyNumberFormat="1" applyFont="1" applyFill="1" applyBorder="1" applyAlignment="1">
      <alignment horizontal="left" vertical="center"/>
    </xf>
    <xf numFmtId="165" fontId="29" fillId="5" borderId="37" xfId="6" applyNumberFormat="1" applyFont="1" applyFill="1" applyBorder="1" applyAlignment="1">
      <alignment horizontal="left" vertical="center"/>
    </xf>
    <xf numFmtId="0" fontId="33" fillId="7" borderId="35" xfId="6" applyFont="1" applyFill="1" applyBorder="1" applyAlignment="1">
      <alignment horizontal="left" vertical="center"/>
    </xf>
    <xf numFmtId="0" fontId="33" fillId="7" borderId="35" xfId="6" applyFont="1" applyFill="1" applyBorder="1" applyAlignment="1">
      <alignment horizontal="left" vertical="center" wrapText="1"/>
    </xf>
    <xf numFmtId="0" fontId="33" fillId="7" borderId="37" xfId="6" applyFont="1" applyFill="1" applyBorder="1" applyAlignment="1">
      <alignment horizontal="center" vertical="center" wrapText="1"/>
    </xf>
    <xf numFmtId="1" fontId="33" fillId="7" borderId="39" xfId="6" applyNumberFormat="1" applyFont="1" applyFill="1" applyBorder="1" applyAlignment="1">
      <alignment horizontal="left" vertical="center" wrapText="1"/>
    </xf>
    <xf numFmtId="0" fontId="33" fillId="7" borderId="35" xfId="6" applyFont="1" applyFill="1" applyBorder="1" applyAlignment="1">
      <alignment horizontal="center" vertical="center" wrapText="1"/>
    </xf>
    <xf numFmtId="0" fontId="33" fillId="7" borderId="41" xfId="6" applyFont="1" applyFill="1" applyBorder="1" applyAlignment="1">
      <alignment horizontal="center" vertical="center" wrapText="1"/>
    </xf>
    <xf numFmtId="0" fontId="34" fillId="2" borderId="35" xfId="6" applyFont="1" applyFill="1" applyBorder="1" applyAlignment="1">
      <alignment horizontal="left" vertical="center" wrapText="1"/>
    </xf>
    <xf numFmtId="0" fontId="34" fillId="2" borderId="37" xfId="6" applyFont="1" applyFill="1" applyBorder="1" applyAlignment="1">
      <alignment horizontal="center" vertical="center" wrapText="1"/>
    </xf>
    <xf numFmtId="165" fontId="0" fillId="2" borderId="35" xfId="7" applyNumberFormat="1" applyFont="1" applyFill="1" applyBorder="1" applyAlignment="1">
      <alignment horizontal="left" vertical="center" wrapText="1"/>
    </xf>
    <xf numFmtId="1" fontId="0" fillId="2" borderId="37" xfId="7" applyNumberFormat="1" applyFont="1" applyFill="1" applyBorder="1" applyAlignment="1">
      <alignment horizontal="center" vertical="center" wrapText="1"/>
    </xf>
    <xf numFmtId="0" fontId="32" fillId="2" borderId="35" xfId="6" applyFont="1" applyFill="1" applyBorder="1" applyAlignment="1">
      <alignment horizontal="left" vertical="center" wrapText="1"/>
    </xf>
    <xf numFmtId="0" fontId="32" fillId="2" borderId="37" xfId="6" applyFont="1" applyFill="1" applyBorder="1" applyAlignment="1">
      <alignment horizontal="center" vertical="center" wrapText="1"/>
    </xf>
    <xf numFmtId="165" fontId="32" fillId="2" borderId="35" xfId="7" applyNumberFormat="1" applyFont="1" applyFill="1" applyBorder="1" applyAlignment="1">
      <alignment horizontal="left" vertical="center"/>
    </xf>
    <xf numFmtId="0" fontId="29" fillId="2" borderId="0" xfId="6" applyFill="1" applyAlignment="1">
      <alignment horizontal="center" vertical="center"/>
    </xf>
    <xf numFmtId="0" fontId="31" fillId="2" borderId="40" xfId="6" applyFont="1" applyFill="1" applyBorder="1" applyAlignment="1">
      <alignment horizontal="left" vertical="center"/>
    </xf>
    <xf numFmtId="0" fontId="31" fillId="2" borderId="40" xfId="6" applyFont="1" applyFill="1" applyBorder="1" applyAlignment="1">
      <alignment horizontal="left" vertical="center" wrapText="1"/>
    </xf>
    <xf numFmtId="0" fontId="32" fillId="2" borderId="40" xfId="6" applyFont="1" applyFill="1" applyBorder="1" applyAlignment="1">
      <alignment horizontal="left" vertical="center" wrapText="1"/>
    </xf>
    <xf numFmtId="0" fontId="32" fillId="2" borderId="39" xfId="6" applyFont="1" applyFill="1" applyBorder="1" applyAlignment="1">
      <alignment horizontal="left" vertical="center"/>
    </xf>
    <xf numFmtId="0" fontId="32" fillId="2" borderId="36" xfId="6" applyFont="1" applyFill="1" applyBorder="1" applyAlignment="1">
      <alignment horizontal="center" vertical="center"/>
    </xf>
    <xf numFmtId="165" fontId="0" fillId="2" borderId="36" xfId="7" applyNumberFormat="1" applyFont="1" applyFill="1" applyBorder="1" applyAlignment="1">
      <alignment horizontal="left" vertical="center" wrapText="1"/>
    </xf>
    <xf numFmtId="1" fontId="0" fillId="2" borderId="36" xfId="7" applyNumberFormat="1" applyFont="1" applyFill="1" applyBorder="1" applyAlignment="1">
      <alignment horizontal="center" vertical="center" wrapText="1"/>
    </xf>
    <xf numFmtId="0" fontId="32" fillId="2" borderId="35" xfId="6" applyFont="1" applyFill="1" applyBorder="1" applyAlignment="1">
      <alignment horizontal="left" vertical="center"/>
    </xf>
    <xf numFmtId="0" fontId="32" fillId="2" borderId="35" xfId="6" applyFont="1" applyFill="1" applyBorder="1" applyAlignment="1">
      <alignment horizontal="center" vertical="center"/>
    </xf>
    <xf numFmtId="1" fontId="0" fillId="2" borderId="35" xfId="7" applyNumberFormat="1" applyFont="1" applyFill="1" applyBorder="1" applyAlignment="1">
      <alignment horizontal="center" vertical="center" wrapText="1"/>
    </xf>
    <xf numFmtId="0" fontId="29" fillId="2" borderId="35" xfId="6" applyFill="1" applyBorder="1" applyAlignment="1">
      <alignment horizontal="center"/>
    </xf>
    <xf numFmtId="165" fontId="0" fillId="2" borderId="35" xfId="7" applyNumberFormat="1" applyFont="1" applyFill="1" applyBorder="1"/>
    <xf numFmtId="165" fontId="29" fillId="2" borderId="35" xfId="6" applyNumberFormat="1" applyFill="1" applyBorder="1"/>
    <xf numFmtId="0" fontId="35" fillId="0" borderId="0" xfId="6" applyFont="1" applyAlignment="1">
      <alignment horizontal="left"/>
    </xf>
    <xf numFmtId="3" fontId="17" fillId="12" borderId="0" xfId="0" applyNumberFormat="1" applyFont="1" applyFill="1" applyBorder="1" applyAlignment="1">
      <alignment horizontal="center" vertical="top" wrapText="1"/>
    </xf>
    <xf numFmtId="3" fontId="17" fillId="10" borderId="0" xfId="0" applyNumberFormat="1" applyFont="1" applyFill="1" applyBorder="1" applyAlignment="1">
      <alignment horizontal="center" vertical="top" wrapText="1"/>
    </xf>
    <xf numFmtId="0" fontId="7" fillId="2" borderId="0" xfId="0" applyFont="1" applyFill="1" applyBorder="1" applyAlignment="1">
      <alignment vertical="top" wrapText="1"/>
    </xf>
    <xf numFmtId="3" fontId="0" fillId="12" borderId="0" xfId="0" applyNumberFormat="1" applyFont="1" applyFill="1" applyBorder="1" applyAlignment="1">
      <alignment horizontal="center" vertical="center" wrapText="1"/>
    </xf>
    <xf numFmtId="164" fontId="9" fillId="12" borderId="0" xfId="3" applyNumberFormat="1" applyFont="1" applyFill="1" applyBorder="1" applyAlignment="1">
      <alignment vertical="center"/>
    </xf>
    <xf numFmtId="164" fontId="0" fillId="10" borderId="0" xfId="5" applyNumberFormat="1" applyFont="1" applyFill="1" applyBorder="1"/>
    <xf numFmtId="0" fontId="23" fillId="3" borderId="0" xfId="0" applyFont="1" applyFill="1" applyBorder="1" applyAlignment="1">
      <alignment horizontal="right"/>
    </xf>
    <xf numFmtId="164" fontId="9" fillId="12" borderId="14" xfId="3" applyNumberFormat="1" applyFont="1" applyFill="1" applyBorder="1" applyAlignment="1">
      <alignment vertical="center" wrapText="1"/>
    </xf>
    <xf numFmtId="164" fontId="0" fillId="10" borderId="17" xfId="5" applyNumberFormat="1" applyFont="1" applyFill="1" applyBorder="1" applyAlignment="1">
      <alignment wrapText="1"/>
    </xf>
    <xf numFmtId="0" fontId="9" fillId="8" borderId="0" xfId="2" applyFont="1" applyFill="1" applyBorder="1" applyAlignment="1">
      <alignment horizontal="left" vertical="center"/>
    </xf>
    <xf numFmtId="0" fontId="8" fillId="5" borderId="0" xfId="0" applyFont="1" applyFill="1" applyBorder="1" applyAlignment="1">
      <alignment vertical="center" wrapText="1"/>
    </xf>
    <xf numFmtId="3" fontId="0" fillId="12" borderId="9" xfId="0" applyNumberFormat="1" applyFill="1" applyBorder="1" applyAlignment="1">
      <alignment vertical="center"/>
    </xf>
    <xf numFmtId="9" fontId="0" fillId="12" borderId="9" xfId="0" applyNumberFormat="1" applyFill="1" applyBorder="1" applyAlignment="1">
      <alignment vertical="center"/>
    </xf>
    <xf numFmtId="9" fontId="0" fillId="12" borderId="16" xfId="0" applyNumberFormat="1" applyFill="1" applyBorder="1" applyAlignment="1">
      <alignment vertical="center"/>
    </xf>
    <xf numFmtId="3" fontId="0" fillId="10" borderId="9" xfId="0" applyNumberFormat="1" applyFill="1" applyBorder="1" applyAlignment="1">
      <alignment vertical="center"/>
    </xf>
    <xf numFmtId="9" fontId="0" fillId="10" borderId="9" xfId="0" applyNumberFormat="1" applyFill="1" applyBorder="1" applyAlignment="1">
      <alignment vertical="center"/>
    </xf>
    <xf numFmtId="3" fontId="28" fillId="3" borderId="1" xfId="0" applyNumberFormat="1" applyFont="1" applyFill="1" applyBorder="1" applyAlignment="1">
      <alignment horizontal="center" wrapText="1"/>
    </xf>
    <xf numFmtId="0" fontId="27" fillId="9" borderId="10" xfId="0" applyFont="1" applyFill="1" applyBorder="1" applyAlignment="1">
      <alignment horizontal="center" vertical="top" wrapText="1"/>
    </xf>
    <xf numFmtId="3" fontId="28" fillId="3" borderId="6" xfId="0" applyNumberFormat="1" applyFont="1" applyFill="1" applyBorder="1" applyAlignment="1">
      <alignment horizontal="center" wrapText="1"/>
    </xf>
    <xf numFmtId="0" fontId="16" fillId="5" borderId="8" xfId="2" applyFont="1" applyFill="1" applyBorder="1" applyAlignment="1">
      <alignment vertical="center"/>
    </xf>
    <xf numFmtId="0" fontId="16" fillId="5" borderId="5" xfId="2" applyFont="1" applyFill="1" applyBorder="1" applyAlignment="1">
      <alignment vertical="center"/>
    </xf>
    <xf numFmtId="164" fontId="16" fillId="5" borderId="8" xfId="3" applyNumberFormat="1" applyFont="1" applyFill="1" applyBorder="1" applyAlignment="1">
      <alignment vertical="center"/>
    </xf>
    <xf numFmtId="164" fontId="16" fillId="5" borderId="5" xfId="3" applyNumberFormat="1" applyFont="1" applyFill="1" applyBorder="1" applyAlignment="1">
      <alignment vertical="center"/>
    </xf>
    <xf numFmtId="0" fontId="1" fillId="8" borderId="0" xfId="0" applyFont="1" applyFill="1" applyBorder="1" applyAlignment="1">
      <alignment horizontal="right" vertical="center"/>
    </xf>
    <xf numFmtId="0" fontId="1" fillId="8" borderId="5" xfId="0" applyFont="1" applyFill="1" applyBorder="1" applyAlignment="1">
      <alignment horizontal="right" vertical="center"/>
    </xf>
    <xf numFmtId="0" fontId="1" fillId="5" borderId="0" xfId="0" applyFont="1" applyFill="1" applyBorder="1" applyAlignment="1">
      <alignment horizontal="left" vertical="center"/>
    </xf>
    <xf numFmtId="0" fontId="1" fillId="5" borderId="5" xfId="0" applyFont="1" applyFill="1" applyBorder="1" applyAlignment="1">
      <alignment horizontal="left" vertical="center"/>
    </xf>
    <xf numFmtId="0" fontId="0" fillId="8" borderId="9" xfId="0" applyFill="1" applyBorder="1" applyAlignment="1">
      <alignment horizontal="right" wrapText="1"/>
    </xf>
    <xf numFmtId="0" fontId="17" fillId="12" borderId="0" xfId="0" applyFont="1" applyFill="1" applyBorder="1" applyAlignment="1">
      <alignment horizontal="center"/>
    </xf>
    <xf numFmtId="0" fontId="17" fillId="12" borderId="14" xfId="0" applyFont="1" applyFill="1" applyBorder="1" applyAlignment="1">
      <alignment horizontal="center"/>
    </xf>
    <xf numFmtId="0" fontId="17" fillId="10" borderId="0" xfId="0" applyFont="1" applyFill="1" applyAlignment="1">
      <alignment horizontal="center"/>
    </xf>
    <xf numFmtId="0" fontId="14" fillId="5" borderId="9" xfId="2" applyFont="1" applyFill="1" applyBorder="1" applyAlignment="1">
      <alignment horizontal="left" vertical="center"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2" borderId="28"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17" borderId="24" xfId="0" applyFont="1" applyFill="1" applyBorder="1" applyAlignment="1">
      <alignment horizontal="center" vertical="center"/>
    </xf>
    <xf numFmtId="0" fontId="12" fillId="17" borderId="9" xfId="0" applyFont="1" applyFill="1" applyBorder="1" applyAlignment="1">
      <alignment horizontal="center" vertical="center"/>
    </xf>
    <xf numFmtId="0" fontId="12" fillId="17" borderId="16" xfId="0" applyFont="1" applyFill="1" applyBorder="1" applyAlignment="1">
      <alignment horizontal="center" vertical="center"/>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7" fillId="0" borderId="29"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3" fontId="28" fillId="3" borderId="1" xfId="0" applyNumberFormat="1" applyFont="1" applyFill="1" applyBorder="1" applyAlignment="1">
      <alignment horizontal="center" wrapText="1"/>
    </xf>
    <xf numFmtId="3" fontId="28" fillId="3" borderId="3" xfId="0" applyNumberFormat="1" applyFont="1" applyFill="1" applyBorder="1" applyAlignment="1">
      <alignment horizontal="center" wrapText="1"/>
    </xf>
    <xf numFmtId="0" fontId="12" fillId="5" borderId="9" xfId="0" applyFont="1" applyFill="1" applyBorder="1" applyAlignment="1"/>
    <xf numFmtId="0" fontId="12" fillId="5" borderId="4" xfId="0" applyFont="1" applyFill="1" applyBorder="1" applyAlignment="1"/>
    <xf numFmtId="0" fontId="25" fillId="14" borderId="3" xfId="0" applyFont="1" applyFill="1" applyBorder="1" applyAlignment="1">
      <alignment horizontal="center" vertical="center"/>
    </xf>
    <xf numFmtId="0" fontId="25" fillId="14" borderId="9" xfId="0" applyFont="1" applyFill="1" applyBorder="1" applyAlignment="1">
      <alignment horizontal="center" vertical="center"/>
    </xf>
    <xf numFmtId="0" fontId="25" fillId="14" borderId="4" xfId="0" applyFont="1" applyFill="1" applyBorder="1" applyAlignment="1">
      <alignment horizontal="center" vertical="center"/>
    </xf>
    <xf numFmtId="0" fontId="25" fillId="16" borderId="3" xfId="0" applyFont="1" applyFill="1" applyBorder="1" applyAlignment="1">
      <alignment horizontal="center" vertical="center"/>
    </xf>
    <xf numFmtId="0" fontId="25" fillId="16" borderId="9" xfId="0" applyFont="1" applyFill="1" applyBorder="1" applyAlignment="1">
      <alignment horizontal="center" vertical="center"/>
    </xf>
    <xf numFmtId="0" fontId="25" fillId="16" borderId="4" xfId="0" applyFont="1" applyFill="1" applyBorder="1" applyAlignment="1">
      <alignment horizontal="center" vertical="center"/>
    </xf>
    <xf numFmtId="0" fontId="8" fillId="8" borderId="0" xfId="0" applyFont="1" applyFill="1" applyBorder="1" applyAlignment="1">
      <alignment horizontal="left" vertical="center" wrapText="1"/>
    </xf>
    <xf numFmtId="0" fontId="27" fillId="9" borderId="10" xfId="0" applyFont="1" applyFill="1" applyBorder="1" applyAlignment="1">
      <alignment horizontal="center" vertical="top" wrapText="1"/>
    </xf>
    <xf numFmtId="0" fontId="27" fillId="9" borderId="13" xfId="0" applyFont="1" applyFill="1" applyBorder="1" applyAlignment="1">
      <alignment horizontal="center" vertical="top" wrapText="1"/>
    </xf>
    <xf numFmtId="0" fontId="0" fillId="0" borderId="0" xfId="0" applyBorder="1" applyAlignment="1">
      <alignment horizontal="center" wrapText="1"/>
    </xf>
    <xf numFmtId="3" fontId="28" fillId="3" borderId="6" xfId="0" applyNumberFormat="1" applyFont="1" applyFill="1" applyBorder="1" applyAlignment="1">
      <alignment horizontal="center" wrapText="1"/>
    </xf>
    <xf numFmtId="3" fontId="28" fillId="3" borderId="8" xfId="0" applyNumberFormat="1" applyFont="1" applyFill="1" applyBorder="1" applyAlignment="1">
      <alignment horizontal="center" wrapText="1"/>
    </xf>
    <xf numFmtId="3" fontId="17" fillId="10" borderId="29" xfId="0" applyNumberFormat="1" applyFont="1" applyFill="1" applyBorder="1" applyAlignment="1">
      <alignment horizontal="center" vertical="top" wrapText="1"/>
    </xf>
    <xf numFmtId="3" fontId="17" fillId="10" borderId="32" xfId="0" applyNumberFormat="1" applyFont="1" applyFill="1" applyBorder="1" applyAlignment="1">
      <alignment horizontal="center" vertical="top" wrapText="1"/>
    </xf>
    <xf numFmtId="3" fontId="17" fillId="10" borderId="30" xfId="0" applyNumberFormat="1" applyFont="1" applyFill="1" applyBorder="1" applyAlignment="1">
      <alignment horizontal="center" vertical="top" wrapText="1"/>
    </xf>
    <xf numFmtId="3" fontId="17" fillId="12" borderId="29" xfId="0" applyNumberFormat="1" applyFont="1" applyFill="1" applyBorder="1" applyAlignment="1">
      <alignment horizontal="center" vertical="center" wrapText="1"/>
    </xf>
    <xf numFmtId="3" fontId="17" fillId="12" borderId="32" xfId="0" applyNumberFormat="1" applyFont="1" applyFill="1" applyBorder="1" applyAlignment="1">
      <alignment horizontal="center" vertical="center" wrapText="1"/>
    </xf>
    <xf numFmtId="3" fontId="17" fillId="12" borderId="30" xfId="0" applyNumberFormat="1" applyFont="1" applyFill="1" applyBorder="1" applyAlignment="1">
      <alignment horizontal="center" vertical="center" wrapText="1"/>
    </xf>
    <xf numFmtId="0" fontId="0" fillId="2" borderId="0" xfId="0" applyFill="1" applyAlignment="1">
      <alignment horizontal="left"/>
    </xf>
    <xf numFmtId="0" fontId="0" fillId="0" borderId="0" xfId="0" applyAlignment="1">
      <alignment horizontal="left"/>
    </xf>
    <xf numFmtId="3" fontId="17" fillId="12" borderId="29" xfId="0" applyNumberFormat="1" applyFont="1" applyFill="1" applyBorder="1" applyAlignment="1">
      <alignment horizontal="center" vertical="top" wrapText="1"/>
    </xf>
    <xf numFmtId="3" fontId="17" fillId="12" borderId="32" xfId="0" applyNumberFormat="1" applyFont="1" applyFill="1" applyBorder="1" applyAlignment="1">
      <alignment horizontal="center" vertical="top" wrapText="1"/>
    </xf>
    <xf numFmtId="3" fontId="17" fillId="12" borderId="30" xfId="0" applyNumberFormat="1" applyFont="1" applyFill="1" applyBorder="1" applyAlignment="1">
      <alignment horizontal="center" vertical="top" wrapText="1"/>
    </xf>
    <xf numFmtId="0" fontId="5" fillId="14" borderId="33" xfId="0" applyFont="1" applyFill="1" applyBorder="1" applyAlignment="1">
      <alignment horizontal="center" vertical="center"/>
    </xf>
    <xf numFmtId="0" fontId="5" fillId="14" borderId="31" xfId="0" applyFont="1" applyFill="1" applyBorder="1" applyAlignment="1">
      <alignment horizontal="center" vertical="center"/>
    </xf>
    <xf numFmtId="0" fontId="5" fillId="14" borderId="34" xfId="0" applyFont="1" applyFill="1" applyBorder="1" applyAlignment="1">
      <alignment horizontal="center" vertical="center"/>
    </xf>
    <xf numFmtId="3" fontId="0" fillId="12" borderId="24" xfId="0" applyNumberFormat="1" applyFont="1" applyFill="1" applyBorder="1" applyAlignment="1">
      <alignment horizontal="center" vertical="center" wrapText="1"/>
    </xf>
    <xf numFmtId="3" fontId="0" fillId="12" borderId="9" xfId="0" applyNumberFormat="1" applyFont="1" applyFill="1" applyBorder="1" applyAlignment="1">
      <alignment horizontal="center" vertical="center" wrapText="1"/>
    </xf>
    <xf numFmtId="3" fontId="0" fillId="12" borderId="16" xfId="0" applyNumberFormat="1" applyFont="1" applyFill="1" applyBorder="1" applyAlignment="1">
      <alignment horizontal="center" vertical="center" wrapText="1"/>
    </xf>
    <xf numFmtId="0" fontId="5" fillId="14" borderId="13" xfId="0" applyFont="1" applyFill="1" applyBorder="1" applyAlignment="1">
      <alignment horizontal="center" vertical="top"/>
    </xf>
    <xf numFmtId="0" fontId="5" fillId="14" borderId="31" xfId="0" applyFont="1" applyFill="1" applyBorder="1" applyAlignment="1">
      <alignment horizontal="center" vertical="top"/>
    </xf>
    <xf numFmtId="0" fontId="5" fillId="14" borderId="12" xfId="0" applyFont="1" applyFill="1" applyBorder="1" applyAlignment="1">
      <alignment horizontal="center" vertical="top"/>
    </xf>
    <xf numFmtId="3" fontId="17" fillId="12" borderId="3" xfId="0" applyNumberFormat="1" applyFont="1" applyFill="1" applyBorder="1" applyAlignment="1">
      <alignment horizontal="left" vertical="top" wrapText="1"/>
    </xf>
    <xf numFmtId="3" fontId="17" fillId="12" borderId="9" xfId="0" applyNumberFormat="1" applyFont="1" applyFill="1" applyBorder="1" applyAlignment="1">
      <alignment horizontal="left" vertical="top" wrapText="1"/>
    </xf>
    <xf numFmtId="3" fontId="17" fillId="12" borderId="4" xfId="0" applyNumberFormat="1" applyFont="1" applyFill="1" applyBorder="1" applyAlignment="1">
      <alignment horizontal="left" vertical="top" wrapText="1"/>
    </xf>
    <xf numFmtId="0" fontId="17" fillId="2" borderId="42" xfId="0" applyFont="1" applyFill="1" applyBorder="1" applyAlignment="1">
      <alignment horizontal="left" vertical="top" wrapText="1"/>
    </xf>
    <xf numFmtId="0" fontId="17" fillId="2" borderId="43" xfId="0" applyFont="1" applyFill="1" applyBorder="1" applyAlignment="1">
      <alignment horizontal="left" vertical="top" wrapText="1"/>
    </xf>
    <xf numFmtId="0" fontId="5" fillId="16" borderId="13" xfId="0" applyFont="1" applyFill="1" applyBorder="1" applyAlignment="1">
      <alignment horizontal="center" vertical="top"/>
    </xf>
    <xf numFmtId="0" fontId="5" fillId="16" borderId="31" xfId="0" applyFont="1" applyFill="1" applyBorder="1" applyAlignment="1">
      <alignment horizontal="center" vertical="top"/>
    </xf>
    <xf numFmtId="0" fontId="5" fillId="16" borderId="12" xfId="0" applyFont="1" applyFill="1" applyBorder="1" applyAlignment="1">
      <alignment horizontal="center" vertical="top"/>
    </xf>
    <xf numFmtId="3" fontId="17" fillId="12" borderId="3" xfId="0" applyNumberFormat="1" applyFont="1" applyFill="1" applyBorder="1" applyAlignment="1">
      <alignment horizontal="center" vertical="top" wrapText="1"/>
    </xf>
    <xf numFmtId="3" fontId="17" fillId="12" borderId="9" xfId="0" applyNumberFormat="1" applyFont="1" applyFill="1" applyBorder="1" applyAlignment="1">
      <alignment horizontal="center" vertical="top" wrapText="1"/>
    </xf>
    <xf numFmtId="3" fontId="17" fillId="12" borderId="4" xfId="0" applyNumberFormat="1" applyFont="1" applyFill="1" applyBorder="1" applyAlignment="1">
      <alignment horizontal="center" vertical="top" wrapText="1"/>
    </xf>
    <xf numFmtId="3" fontId="17" fillId="10" borderId="3" xfId="0" applyNumberFormat="1" applyFont="1" applyFill="1" applyBorder="1" applyAlignment="1">
      <alignment horizontal="center" vertical="top" wrapText="1"/>
    </xf>
    <xf numFmtId="3" fontId="17" fillId="10" borderId="9" xfId="0" applyNumberFormat="1" applyFont="1" applyFill="1" applyBorder="1" applyAlignment="1">
      <alignment horizontal="center" vertical="top" wrapText="1"/>
    </xf>
    <xf numFmtId="3" fontId="17" fillId="10" borderId="4" xfId="0" applyNumberFormat="1" applyFont="1" applyFill="1" applyBorder="1" applyAlignment="1">
      <alignment horizontal="center" vertical="top" wrapText="1"/>
    </xf>
    <xf numFmtId="0" fontId="12" fillId="5" borderId="9" xfId="0" applyFont="1" applyFill="1" applyBorder="1" applyAlignment="1">
      <alignment vertical="center"/>
    </xf>
    <xf numFmtId="0" fontId="25" fillId="4" borderId="27"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23"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3" xfId="0" applyFont="1" applyFill="1" applyBorder="1" applyAlignment="1">
      <alignment horizontal="center" vertical="center"/>
    </xf>
    <xf numFmtId="0" fontId="8" fillId="5" borderId="0" xfId="0" applyFont="1" applyFill="1" applyBorder="1" applyAlignment="1">
      <alignment horizontal="left" vertical="center" wrapText="1"/>
    </xf>
    <xf numFmtId="0" fontId="31" fillId="2" borderId="38" xfId="6" applyFont="1" applyFill="1" applyBorder="1" applyAlignment="1">
      <alignment horizontal="center" vertical="center"/>
    </xf>
    <xf numFmtId="0" fontId="31" fillId="2" borderId="41" xfId="6" applyFont="1" applyFill="1" applyBorder="1" applyAlignment="1">
      <alignment horizontal="center" vertical="center"/>
    </xf>
    <xf numFmtId="0" fontId="31" fillId="2" borderId="40" xfId="6" applyFont="1" applyFill="1" applyBorder="1" applyAlignment="1">
      <alignment horizontal="center" vertical="center"/>
    </xf>
    <xf numFmtId="0" fontId="31" fillId="2" borderId="38" xfId="6" applyFont="1" applyFill="1" applyBorder="1" applyAlignment="1">
      <alignment horizontal="left" vertical="center" wrapText="1"/>
    </xf>
    <xf numFmtId="0" fontId="31" fillId="2" borderId="41" xfId="6" applyFont="1" applyFill="1" applyBorder="1" applyAlignment="1">
      <alignment horizontal="left" vertical="center" wrapText="1"/>
    </xf>
    <xf numFmtId="0" fontId="31" fillId="2" borderId="40" xfId="6" applyFont="1" applyFill="1" applyBorder="1" applyAlignment="1">
      <alignment horizontal="left" vertical="center" wrapText="1"/>
    </xf>
    <xf numFmtId="0" fontId="32" fillId="2" borderId="38" xfId="6" applyFont="1" applyFill="1" applyBorder="1" applyAlignment="1">
      <alignment horizontal="left" vertical="center" wrapText="1"/>
    </xf>
    <xf numFmtId="0" fontId="32" fillId="2" borderId="41" xfId="6" applyFont="1" applyFill="1" applyBorder="1" applyAlignment="1">
      <alignment horizontal="left" vertical="center" wrapText="1"/>
    </xf>
    <xf numFmtId="0" fontId="32" fillId="2" borderId="40" xfId="6" applyFont="1" applyFill="1" applyBorder="1" applyAlignment="1">
      <alignment horizontal="left" vertical="center" wrapText="1"/>
    </xf>
    <xf numFmtId="0" fontId="33" fillId="7" borderId="38" xfId="6" applyFont="1" applyFill="1" applyBorder="1" applyAlignment="1">
      <alignment horizontal="center" vertical="center" textRotation="90" wrapText="1"/>
    </xf>
    <xf numFmtId="0" fontId="33" fillId="7" borderId="40" xfId="6" applyFont="1" applyFill="1" applyBorder="1" applyAlignment="1">
      <alignment horizontal="center" vertical="center" textRotation="90" wrapText="1"/>
    </xf>
    <xf numFmtId="165" fontId="29" fillId="5" borderId="36" xfId="6" applyNumberFormat="1" applyFont="1" applyFill="1" applyBorder="1" applyAlignment="1">
      <alignment horizontal="center" vertical="center"/>
    </xf>
    <xf numFmtId="165" fontId="29" fillId="5" borderId="37" xfId="6" applyNumberFormat="1" applyFont="1" applyFill="1" applyBorder="1" applyAlignment="1">
      <alignment horizontal="center" vertical="center"/>
    </xf>
    <xf numFmtId="165" fontId="29" fillId="5" borderId="39" xfId="6" applyNumberFormat="1" applyFont="1" applyFill="1" applyBorder="1" applyAlignment="1">
      <alignment horizontal="center" vertical="center"/>
    </xf>
    <xf numFmtId="0" fontId="29" fillId="0" borderId="0" xfId="6" applyAlignment="1">
      <alignment horizontal="center"/>
    </xf>
    <xf numFmtId="0" fontId="30" fillId="2" borderId="38" xfId="6" applyFont="1" applyFill="1" applyBorder="1" applyAlignment="1">
      <alignment horizontal="left" vertical="center" wrapText="1"/>
    </xf>
    <xf numFmtId="0" fontId="30" fillId="2" borderId="41" xfId="6" applyFont="1" applyFill="1" applyBorder="1" applyAlignment="1">
      <alignment horizontal="left" vertical="center" wrapText="1"/>
    </xf>
    <xf numFmtId="0" fontId="30" fillId="2" borderId="40" xfId="6" applyFont="1" applyFill="1" applyBorder="1" applyAlignment="1">
      <alignment horizontal="left" vertical="center" wrapText="1"/>
    </xf>
    <xf numFmtId="165" fontId="32" fillId="2" borderId="38" xfId="7" applyNumberFormat="1" applyFont="1" applyFill="1" applyBorder="1" applyAlignment="1">
      <alignment horizontal="left" vertical="center" wrapText="1"/>
    </xf>
    <xf numFmtId="165" fontId="32" fillId="2" borderId="41" xfId="7" applyNumberFormat="1" applyFont="1" applyFill="1" applyBorder="1" applyAlignment="1">
      <alignment horizontal="left" vertical="center" wrapText="1"/>
    </xf>
    <xf numFmtId="165" fontId="32" fillId="2" borderId="40" xfId="7" applyNumberFormat="1" applyFont="1" applyFill="1" applyBorder="1" applyAlignment="1">
      <alignment horizontal="left" vertical="center" wrapText="1"/>
    </xf>
    <xf numFmtId="0" fontId="31" fillId="2" borderId="38" xfId="6" applyFont="1" applyFill="1" applyBorder="1" applyAlignment="1">
      <alignment horizontal="center" vertical="center" wrapText="1"/>
    </xf>
    <xf numFmtId="0" fontId="31" fillId="2" borderId="41" xfId="6" applyFont="1" applyFill="1" applyBorder="1" applyAlignment="1">
      <alignment horizontal="center" vertical="center" wrapText="1"/>
    </xf>
    <xf numFmtId="0" fontId="31" fillId="2" borderId="40" xfId="6" applyFont="1" applyFill="1" applyBorder="1" applyAlignment="1">
      <alignment horizontal="center" vertical="center" wrapText="1"/>
    </xf>
    <xf numFmtId="0" fontId="38" fillId="0" borderId="3" xfId="0" applyFont="1" applyBorder="1" applyAlignment="1">
      <alignment horizontal="left" vertical="center" wrapText="1"/>
    </xf>
    <xf numFmtId="0" fontId="38" fillId="0" borderId="9" xfId="0" applyFont="1" applyBorder="1" applyAlignment="1">
      <alignment horizontal="left" vertical="center" wrapText="1"/>
    </xf>
    <xf numFmtId="0" fontId="39" fillId="0" borderId="2" xfId="0" applyFont="1" applyBorder="1" applyAlignment="1">
      <alignment wrapText="1"/>
    </xf>
    <xf numFmtId="0" fontId="40" fillId="0" borderId="43" xfId="8" applyBorder="1" applyAlignment="1">
      <alignment vertical="center" wrapText="1"/>
    </xf>
    <xf numFmtId="0" fontId="41" fillId="0" borderId="0" xfId="0" applyFont="1" applyAlignment="1">
      <alignment wrapText="1"/>
    </xf>
    <xf numFmtId="0" fontId="42" fillId="5" borderId="44" xfId="0" applyFont="1" applyFill="1" applyBorder="1" applyAlignment="1">
      <alignment horizontal="center" vertical="center" textRotation="90" wrapText="1"/>
    </xf>
    <xf numFmtId="0" fontId="43" fillId="18" borderId="45" xfId="0" applyFont="1" applyFill="1" applyBorder="1" applyAlignment="1">
      <alignment horizontal="left" vertical="center" wrapText="1"/>
    </xf>
    <xf numFmtId="0" fontId="44" fillId="18" borderId="45" xfId="0" applyFont="1" applyFill="1" applyBorder="1" applyAlignment="1">
      <alignment horizontal="left" vertical="center" wrapText="1"/>
    </xf>
    <xf numFmtId="0" fontId="45" fillId="18" borderId="44" xfId="0" applyFont="1" applyFill="1" applyBorder="1" applyAlignment="1">
      <alignment horizontal="center" vertical="top" wrapText="1"/>
    </xf>
    <xf numFmtId="0" fontId="46" fillId="5" borderId="45" xfId="0" applyFont="1" applyFill="1" applyBorder="1" applyAlignment="1">
      <alignment horizontal="center" vertical="center" textRotation="90" wrapText="1"/>
    </xf>
    <xf numFmtId="0" fontId="48" fillId="5" borderId="3" xfId="0" applyFont="1" applyFill="1" applyBorder="1" applyAlignment="1">
      <alignment horizontal="left" vertical="center" wrapText="1"/>
    </xf>
    <xf numFmtId="0" fontId="48" fillId="5" borderId="4" xfId="0" applyFont="1" applyFill="1" applyBorder="1" applyAlignment="1">
      <alignment horizontal="left" vertical="center" wrapText="1"/>
    </xf>
    <xf numFmtId="0" fontId="45" fillId="5" borderId="1" xfId="0" applyFont="1" applyFill="1" applyBorder="1" applyAlignment="1">
      <alignment vertical="center" wrapText="1"/>
    </xf>
    <xf numFmtId="0" fontId="49" fillId="5" borderId="1" xfId="0" applyFont="1" applyFill="1" applyBorder="1" applyAlignment="1">
      <alignment vertical="top" wrapText="1"/>
    </xf>
    <xf numFmtId="0" fontId="46" fillId="5" borderId="44" xfId="0" applyFont="1" applyFill="1" applyBorder="1" applyAlignment="1">
      <alignment horizontal="center" vertical="center" textRotation="90" wrapText="1"/>
    </xf>
    <xf numFmtId="0" fontId="49" fillId="5" borderId="3" xfId="0" applyFont="1" applyFill="1" applyBorder="1" applyAlignment="1">
      <alignment horizontal="left" vertical="center" wrapText="1"/>
    </xf>
    <xf numFmtId="0" fontId="49" fillId="5" borderId="4" xfId="0" applyFont="1" applyFill="1" applyBorder="1" applyAlignment="1">
      <alignment horizontal="left" vertical="center" wrapText="1"/>
    </xf>
    <xf numFmtId="0" fontId="45" fillId="5" borderId="1" xfId="0" applyFont="1" applyFill="1" applyBorder="1" applyAlignment="1">
      <alignment horizontal="left" vertical="center" wrapText="1"/>
    </xf>
    <xf numFmtId="0" fontId="41" fillId="5" borderId="1" xfId="0" applyFont="1" applyFill="1" applyBorder="1" applyAlignment="1">
      <alignment vertical="center" wrapText="1"/>
    </xf>
    <xf numFmtId="0" fontId="49" fillId="5" borderId="1" xfId="0" applyFont="1" applyFill="1" applyBorder="1" applyAlignment="1">
      <alignment vertical="center" wrapText="1"/>
    </xf>
    <xf numFmtId="0" fontId="41" fillId="0" borderId="1" xfId="0" applyFont="1" applyBorder="1" applyAlignment="1">
      <alignment vertical="center" wrapText="1"/>
    </xf>
    <xf numFmtId="0" fontId="52" fillId="0" borderId="1" xfId="0" applyFont="1" applyBorder="1" applyAlignment="1">
      <alignment vertical="top" wrapText="1"/>
    </xf>
    <xf numFmtId="0" fontId="41" fillId="5" borderId="45" xfId="0" applyFont="1" applyFill="1" applyBorder="1" applyAlignment="1">
      <alignment vertical="center" wrapText="1"/>
    </xf>
    <xf numFmtId="0" fontId="49" fillId="5" borderId="45" xfId="0" applyFont="1" applyFill="1" applyBorder="1" applyAlignment="1">
      <alignment horizontal="left" vertical="center" wrapText="1"/>
    </xf>
    <xf numFmtId="0" fontId="41" fillId="0" borderId="1" xfId="0" applyFont="1" applyFill="1" applyBorder="1" applyAlignment="1">
      <alignment vertical="center" wrapText="1"/>
    </xf>
    <xf numFmtId="0" fontId="41" fillId="0" borderId="45" xfId="0" applyFont="1" applyFill="1" applyBorder="1" applyAlignment="1">
      <alignment horizontal="left" vertical="center" wrapText="1"/>
    </xf>
    <xf numFmtId="0" fontId="52" fillId="0" borderId="45" xfId="0" applyFont="1" applyBorder="1" applyAlignment="1">
      <alignment horizontal="left" vertical="top" wrapText="1" readingOrder="2"/>
    </xf>
    <xf numFmtId="0" fontId="41" fillId="0" borderId="44" xfId="0" applyFont="1" applyFill="1" applyBorder="1" applyAlignment="1">
      <alignment horizontal="left" vertical="center" wrapText="1"/>
    </xf>
    <xf numFmtId="0" fontId="52" fillId="0" borderId="44" xfId="0" applyFont="1" applyBorder="1" applyAlignment="1">
      <alignment horizontal="left" vertical="top" wrapText="1" readingOrder="2"/>
    </xf>
    <xf numFmtId="0" fontId="41" fillId="0" borderId="6" xfId="0" applyFont="1" applyFill="1" applyBorder="1" applyAlignment="1">
      <alignment horizontal="left" vertical="center" wrapText="1"/>
    </xf>
    <xf numFmtId="0" fontId="52" fillId="0" borderId="6" xfId="0" applyFont="1" applyBorder="1" applyAlignment="1">
      <alignment horizontal="left" vertical="top" wrapText="1" readingOrder="2"/>
    </xf>
    <xf numFmtId="0" fontId="52" fillId="0" borderId="45" xfId="0" applyFont="1" applyFill="1" applyBorder="1" applyAlignment="1">
      <alignment horizontal="center" vertical="top" wrapText="1"/>
    </xf>
    <xf numFmtId="0" fontId="52" fillId="0" borderId="44" xfId="0" applyFont="1" applyFill="1" applyBorder="1" applyAlignment="1">
      <alignment horizontal="center" vertical="top" wrapText="1"/>
    </xf>
    <xf numFmtId="0" fontId="41" fillId="0" borderId="1" xfId="0" applyFont="1" applyFill="1" applyBorder="1" applyAlignment="1">
      <alignment horizontal="left" vertical="center" wrapText="1"/>
    </xf>
    <xf numFmtId="0" fontId="41" fillId="5" borderId="6" xfId="0" applyFont="1" applyFill="1" applyBorder="1" applyAlignment="1">
      <alignment vertical="center" wrapText="1"/>
    </xf>
    <xf numFmtId="0" fontId="49" fillId="5" borderId="6"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52" fillId="0" borderId="6" xfId="0" applyFont="1" applyFill="1" applyBorder="1" applyAlignment="1">
      <alignment horizontal="left" vertical="top" wrapText="1"/>
    </xf>
    <xf numFmtId="0" fontId="49" fillId="5" borderId="42" xfId="0" applyFont="1" applyFill="1" applyBorder="1" applyAlignment="1">
      <alignment horizontal="left" vertical="center" wrapText="1"/>
    </xf>
    <xf numFmtId="0" fontId="49" fillId="5" borderId="43" xfId="0" applyFont="1" applyFill="1" applyBorder="1" applyAlignment="1">
      <alignment horizontal="left" vertical="center" wrapText="1"/>
    </xf>
    <xf numFmtId="0" fontId="49" fillId="5" borderId="1" xfId="0" applyFont="1" applyFill="1" applyBorder="1" applyAlignment="1">
      <alignment horizontal="left" vertical="center" wrapText="1"/>
    </xf>
    <xf numFmtId="0" fontId="49" fillId="5" borderId="8" xfId="0" applyFont="1" applyFill="1" applyBorder="1" applyAlignment="1">
      <alignment horizontal="left" vertical="center" wrapText="1"/>
    </xf>
    <xf numFmtId="0" fontId="49" fillId="5" borderId="7" xfId="0" applyFont="1" applyFill="1" applyBorder="1" applyAlignment="1">
      <alignment horizontal="left" vertical="center" wrapText="1"/>
    </xf>
    <xf numFmtId="0" fontId="53" fillId="5" borderId="1" xfId="0" applyFont="1" applyFill="1" applyBorder="1" applyAlignment="1">
      <alignment vertical="center" wrapText="1"/>
    </xf>
    <xf numFmtId="0" fontId="41" fillId="5" borderId="45" xfId="0" applyFont="1" applyFill="1" applyBorder="1" applyAlignment="1">
      <alignment horizontal="left" vertical="center" wrapText="1"/>
    </xf>
    <xf numFmtId="0" fontId="41" fillId="5" borderId="44" xfId="0" applyFont="1" applyFill="1" applyBorder="1" applyAlignment="1">
      <alignment horizontal="left" vertical="center" wrapText="1"/>
    </xf>
    <xf numFmtId="0" fontId="41" fillId="5" borderId="6" xfId="0" applyFont="1" applyFill="1" applyBorder="1" applyAlignment="1">
      <alignment horizontal="left" vertical="center" wrapText="1"/>
    </xf>
    <xf numFmtId="0" fontId="41" fillId="19" borderId="1" xfId="0" applyFont="1" applyFill="1" applyBorder="1" applyAlignment="1">
      <alignment vertical="center" wrapText="1"/>
    </xf>
    <xf numFmtId="0" fontId="46" fillId="5" borderId="6" xfId="0" applyFont="1" applyFill="1" applyBorder="1" applyAlignment="1">
      <alignment horizontal="center" vertical="center" textRotation="90" wrapText="1"/>
    </xf>
    <xf numFmtId="0" fontId="46" fillId="5" borderId="1" xfId="0" applyFont="1" applyFill="1" applyBorder="1" applyAlignment="1">
      <alignment horizontal="center" vertical="center" textRotation="90" wrapText="1"/>
    </xf>
    <xf numFmtId="0" fontId="49" fillId="20" borderId="1" xfId="0" applyFont="1" applyFill="1" applyBorder="1" applyAlignment="1">
      <alignment horizontal="right" vertical="top" wrapText="1"/>
    </xf>
    <xf numFmtId="0" fontId="49" fillId="5" borderId="9" xfId="0" applyFont="1" applyFill="1" applyBorder="1" applyAlignment="1">
      <alignment horizontal="left" vertical="center" wrapText="1"/>
    </xf>
    <xf numFmtId="0" fontId="52" fillId="0" borderId="45" xfId="0" applyFont="1" applyBorder="1" applyAlignment="1">
      <alignment horizontal="center" vertical="top" wrapText="1"/>
    </xf>
    <xf numFmtId="0" fontId="52" fillId="0" borderId="6" xfId="0" applyFont="1" applyBorder="1" applyAlignment="1">
      <alignment horizontal="center" vertical="top" wrapText="1"/>
    </xf>
    <xf numFmtId="0" fontId="41" fillId="0" borderId="45" xfId="0" applyFont="1" applyFill="1" applyBorder="1" applyAlignment="1">
      <alignment vertical="center" wrapText="1"/>
    </xf>
    <xf numFmtId="0" fontId="52" fillId="0" borderId="45" xfId="0" applyFont="1" applyBorder="1" applyAlignment="1">
      <alignment horizontal="right" vertical="top" wrapText="1"/>
    </xf>
    <xf numFmtId="0" fontId="52" fillId="0" borderId="44" xfId="0" applyFont="1" applyBorder="1" applyAlignment="1">
      <alignment horizontal="center" vertical="top" wrapText="1"/>
    </xf>
    <xf numFmtId="0" fontId="49" fillId="0" borderId="45"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45" xfId="0" applyFont="1" applyFill="1" applyBorder="1" applyAlignment="1">
      <alignment horizontal="left" vertical="center" wrapText="1"/>
    </xf>
    <xf numFmtId="0" fontId="46" fillId="5" borderId="43" xfId="0" applyFont="1" applyFill="1" applyBorder="1" applyAlignment="1">
      <alignment horizontal="center" vertical="center" textRotation="90" wrapText="1"/>
    </xf>
    <xf numFmtId="0" fontId="48" fillId="5" borderId="1" xfId="0" applyFont="1" applyFill="1" applyBorder="1" applyAlignment="1">
      <alignment vertical="center" wrapText="1"/>
    </xf>
    <xf numFmtId="0" fontId="46" fillId="5" borderId="46" xfId="0" applyFont="1" applyFill="1" applyBorder="1" applyAlignment="1">
      <alignment horizontal="center" vertical="center" textRotation="90" wrapText="1"/>
    </xf>
    <xf numFmtId="0" fontId="54" fillId="20" borderId="1" xfId="0" applyFont="1" applyFill="1" applyBorder="1" applyAlignment="1">
      <alignment horizontal="right" vertical="top" wrapText="1"/>
    </xf>
    <xf numFmtId="0" fontId="41" fillId="0" borderId="45" xfId="0" applyFont="1" applyBorder="1" applyAlignment="1">
      <alignment horizontal="left" vertical="center" wrapText="1"/>
    </xf>
    <xf numFmtId="0" fontId="41" fillId="0" borderId="6" xfId="0" applyFont="1" applyBorder="1" applyAlignment="1">
      <alignment horizontal="left" vertical="center" wrapText="1"/>
    </xf>
    <xf numFmtId="0" fontId="41" fillId="0" borderId="44" xfId="0" applyFont="1" applyBorder="1" applyAlignment="1">
      <alignment horizontal="left" vertical="center" wrapText="1"/>
    </xf>
    <xf numFmtId="0" fontId="41" fillId="0" borderId="6" xfId="0" applyFont="1" applyBorder="1" applyAlignment="1">
      <alignment horizontal="left" vertical="center" wrapText="1"/>
    </xf>
    <xf numFmtId="0" fontId="52" fillId="0" borderId="6" xfId="0" applyFont="1" applyBorder="1" applyAlignment="1">
      <alignment horizontal="center" vertical="top" wrapText="1"/>
    </xf>
    <xf numFmtId="0" fontId="46" fillId="5" borderId="7" xfId="0" applyFont="1" applyFill="1" applyBorder="1" applyAlignment="1">
      <alignment horizontal="center" vertical="center" textRotation="90" wrapText="1"/>
    </xf>
    <xf numFmtId="0" fontId="55" fillId="5" borderId="1" xfId="0" applyFont="1" applyFill="1" applyBorder="1" applyAlignment="1">
      <alignment vertical="center" wrapText="1"/>
    </xf>
    <xf numFmtId="0" fontId="52" fillId="0" borderId="1" xfId="0" applyFont="1" applyFill="1" applyBorder="1" applyAlignment="1">
      <alignment vertical="top" wrapText="1"/>
    </xf>
    <xf numFmtId="0" fontId="52" fillId="0" borderId="45" xfId="0" applyFont="1" applyFill="1" applyBorder="1" applyAlignment="1">
      <alignment vertical="top" wrapText="1"/>
    </xf>
    <xf numFmtId="0" fontId="41" fillId="19" borderId="1" xfId="0" applyFont="1" applyFill="1" applyBorder="1" applyAlignment="1">
      <alignment wrapText="1"/>
    </xf>
    <xf numFmtId="0" fontId="52" fillId="0" borderId="6" xfId="0" applyFont="1" applyFill="1" applyBorder="1" applyAlignment="1">
      <alignment horizontal="center" vertical="top" wrapText="1"/>
    </xf>
    <xf numFmtId="0" fontId="52" fillId="0" borderId="1" xfId="0" applyFont="1" applyFill="1" applyBorder="1" applyAlignment="1">
      <alignment horizontal="right" vertical="top" wrapText="1"/>
    </xf>
    <xf numFmtId="0" fontId="49" fillId="0" borderId="45" xfId="0" applyFont="1" applyFill="1" applyBorder="1" applyAlignment="1">
      <alignment horizontal="left" vertical="top" wrapText="1"/>
    </xf>
    <xf numFmtId="0" fontId="49" fillId="0" borderId="44" xfId="0" applyFont="1" applyFill="1" applyBorder="1" applyAlignment="1">
      <alignment horizontal="left" vertical="top" wrapText="1"/>
    </xf>
    <xf numFmtId="0" fontId="49" fillId="0" borderId="6" xfId="0" applyFont="1" applyFill="1" applyBorder="1" applyAlignment="1">
      <alignment horizontal="left" vertical="top" wrapText="1"/>
    </xf>
  </cellXfs>
  <cellStyles count="9">
    <cellStyle name="Comma" xfId="5" builtinId="3"/>
    <cellStyle name="Comma 2" xfId="3"/>
    <cellStyle name="Currency 2" xfId="7"/>
    <cellStyle name="Hyperlink" xfId="8" builtinId="8"/>
    <cellStyle name="Normal" xfId="0" builtinId="0"/>
    <cellStyle name="Normal 2" xfId="2"/>
    <cellStyle name="Normal 3" xfId="6"/>
    <cellStyle name="Percent" xfId="1" builtinId="5"/>
    <cellStyle name="Percent 2" xfId="4"/>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Target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'Budgetting SoSt'!$V$20:$AC$20</c:f>
              <c:strCache>
                <c:ptCount val="8"/>
                <c:pt idx="0">
                  <c:v>Bekaa</c:v>
                </c:pt>
                <c:pt idx="1">
                  <c:v>Baalbek</c:v>
                </c:pt>
                <c:pt idx="2">
                  <c:v>Akkar</c:v>
                </c:pt>
                <c:pt idx="3">
                  <c:v>T5</c:v>
                </c:pt>
                <c:pt idx="4">
                  <c:v>South</c:v>
                </c:pt>
                <c:pt idx="5">
                  <c:v>Nabatieh</c:v>
                </c:pt>
                <c:pt idx="6">
                  <c:v>Mount Lebanon</c:v>
                </c:pt>
                <c:pt idx="7">
                  <c:v>Beirut</c:v>
                </c:pt>
              </c:strCache>
            </c:strRef>
          </c:cat>
          <c:val>
            <c:numRef>
              <c:f>'Budgetting SoSt'!$V$21:$AC$21</c:f>
              <c:numCache>
                <c:formatCode>General</c:formatCode>
                <c:ptCount val="8"/>
                <c:pt idx="0">
                  <c:v>8</c:v>
                </c:pt>
                <c:pt idx="1">
                  <c:v>8</c:v>
                </c:pt>
                <c:pt idx="2">
                  <c:v>11</c:v>
                </c:pt>
                <c:pt idx="3">
                  <c:v>11</c:v>
                </c:pt>
                <c:pt idx="4">
                  <c:v>5</c:v>
                </c:pt>
                <c:pt idx="5">
                  <c:v>11</c:v>
                </c:pt>
                <c:pt idx="6">
                  <c:v>7</c:v>
                </c:pt>
                <c:pt idx="7">
                  <c:v>0</c:v>
                </c:pt>
              </c:numCache>
            </c:numRef>
          </c:val>
          <c:extLst xmlns:c16r2="http://schemas.microsoft.com/office/drawing/2015/06/chart">
            <c:ext xmlns:c16="http://schemas.microsoft.com/office/drawing/2014/chart" uri="{C3380CC4-5D6E-409C-BE32-E72D297353CC}">
              <c16:uniqueId val="{00000000-7446-492E-9C51-0CDF78D9C438}"/>
            </c:ext>
          </c:extLst>
        </c:ser>
        <c:dLbls>
          <c:showLegendKey val="0"/>
          <c:showVal val="0"/>
          <c:showCatName val="0"/>
          <c:showSerName val="0"/>
          <c:showPercent val="0"/>
          <c:showBubbleSize val="0"/>
        </c:dLbls>
        <c:gapWidth val="219"/>
        <c:overlap val="-27"/>
        <c:axId val="353667136"/>
        <c:axId val="353658976"/>
      </c:barChart>
      <c:catAx>
        <c:axId val="353667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58976"/>
        <c:crosses val="autoZero"/>
        <c:auto val="1"/>
        <c:lblAlgn val="ctr"/>
        <c:lblOffset val="100"/>
        <c:noMultiLvlLbl val="0"/>
      </c:catAx>
      <c:valAx>
        <c:axId val="353658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67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598715</xdr:colOff>
      <xdr:row>21</xdr:row>
      <xdr:rowOff>410936</xdr:rowOff>
    </xdr:from>
    <xdr:to>
      <xdr:col>27</xdr:col>
      <xdr:colOff>408215</xdr:colOff>
      <xdr:row>25</xdr:row>
      <xdr:rowOff>228600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data.unhcr.org/syrianrefugees/download.php?id=12559"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6" sqref="A6"/>
    </sheetView>
  </sheetViews>
  <sheetFormatPr defaultColWidth="8.6640625" defaultRowHeight="14.4" x14ac:dyDescent="0.3"/>
  <cols>
    <col min="1" max="1" width="111.33203125" customWidth="1"/>
  </cols>
  <sheetData>
    <row r="1" spans="1:1" ht="28.8" x14ac:dyDescent="0.55000000000000004">
      <c r="A1" s="16" t="s">
        <v>49</v>
      </c>
    </row>
    <row r="2" spans="1:1" x14ac:dyDescent="0.3">
      <c r="A2" s="1"/>
    </row>
    <row r="3" spans="1:1" x14ac:dyDescent="0.3">
      <c r="A3" s="18" t="s">
        <v>50</v>
      </c>
    </row>
    <row r="4" spans="1:1" x14ac:dyDescent="0.3">
      <c r="A4" s="18" t="s">
        <v>51</v>
      </c>
    </row>
    <row r="5" spans="1:1" x14ac:dyDescent="0.3">
      <c r="A5" s="18" t="s">
        <v>52</v>
      </c>
    </row>
    <row r="6" spans="1:1" ht="28.8" x14ac:dyDescent="0.3">
      <c r="A6" s="18" t="s">
        <v>53</v>
      </c>
    </row>
    <row r="7" spans="1:1" x14ac:dyDescent="0.3">
      <c r="A7" s="18" t="s">
        <v>58</v>
      </c>
    </row>
    <row r="8" spans="1:1" x14ac:dyDescent="0.3">
      <c r="A8" s="18" t="s">
        <v>57</v>
      </c>
    </row>
    <row r="9" spans="1:1" x14ac:dyDescent="0.3">
      <c r="A9" s="18"/>
    </row>
    <row r="14" spans="1:1" ht="15" customHeight="1" x14ac:dyDescent="0.3"/>
    <row r="17" ht="15" customHeight="1" x14ac:dyDescent="0.3"/>
    <row r="18" ht="15" customHeight="1" x14ac:dyDescent="0.3"/>
    <row r="19" ht="15" customHeigh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selection activeCell="D5" sqref="D5"/>
    </sheetView>
  </sheetViews>
  <sheetFormatPr defaultColWidth="8.6640625" defaultRowHeight="14.4" x14ac:dyDescent="0.3"/>
  <cols>
    <col min="1" max="1" width="25.109375" style="65" customWidth="1"/>
    <col min="2" max="2" width="32.44140625" customWidth="1"/>
    <col min="3" max="3" width="17.33203125" customWidth="1"/>
    <col min="4" max="4" width="17.109375" customWidth="1"/>
    <col min="5" max="5" width="16" customWidth="1"/>
    <col min="6" max="8" width="17.6640625" customWidth="1"/>
    <col min="9" max="9" width="7.44140625" bestFit="1" customWidth="1"/>
  </cols>
  <sheetData>
    <row r="1" spans="1:6" ht="21" x14ac:dyDescent="0.3">
      <c r="A1" s="20" t="s">
        <v>122</v>
      </c>
      <c r="B1" s="23"/>
      <c r="C1" s="2"/>
    </row>
    <row r="2" spans="1:6" ht="21" x14ac:dyDescent="0.3">
      <c r="A2" s="20"/>
      <c r="B2" s="23"/>
      <c r="C2" s="15"/>
    </row>
    <row r="3" spans="1:6" x14ac:dyDescent="0.3">
      <c r="A3" s="21" t="s">
        <v>54</v>
      </c>
      <c r="B3" s="24" t="s">
        <v>123</v>
      </c>
      <c r="C3" s="15"/>
    </row>
    <row r="4" spans="1:6" x14ac:dyDescent="0.3">
      <c r="A4" s="22" t="s">
        <v>55</v>
      </c>
      <c r="B4" s="25" t="s">
        <v>124</v>
      </c>
      <c r="C4" s="15"/>
    </row>
    <row r="5" spans="1:6" ht="69" x14ac:dyDescent="0.3">
      <c r="A5" s="22" t="s">
        <v>56</v>
      </c>
      <c r="B5" s="26" t="s">
        <v>125</v>
      </c>
      <c r="C5" s="15"/>
    </row>
    <row r="6" spans="1:6" ht="21" x14ac:dyDescent="0.3">
      <c r="A6" s="17"/>
      <c r="B6" s="14"/>
      <c r="C6" s="15"/>
    </row>
    <row r="7" spans="1:6" ht="21" x14ac:dyDescent="0.3">
      <c r="A7" s="205" t="s">
        <v>7</v>
      </c>
      <c r="B7" s="206"/>
      <c r="C7" s="69">
        <v>2017</v>
      </c>
      <c r="D7" s="72">
        <v>2018</v>
      </c>
      <c r="E7" s="75">
        <v>2019</v>
      </c>
      <c r="F7" s="30">
        <v>2020</v>
      </c>
    </row>
    <row r="8" spans="1:6" ht="18" x14ac:dyDescent="0.3">
      <c r="A8" s="27"/>
      <c r="B8" s="28" t="s">
        <v>59</v>
      </c>
      <c r="C8" s="70">
        <f>SUM(C30:C34)</f>
        <v>123822000</v>
      </c>
      <c r="D8" s="73">
        <f>SUM(F30:F34)</f>
        <v>156180000</v>
      </c>
      <c r="E8" s="76" t="s">
        <v>37</v>
      </c>
      <c r="F8" s="19" t="s">
        <v>38</v>
      </c>
    </row>
    <row r="9" spans="1:6" ht="18" x14ac:dyDescent="0.3">
      <c r="A9" s="27"/>
      <c r="B9" s="23" t="s">
        <v>23</v>
      </c>
      <c r="C9" s="71">
        <f>(D30*C30+D31*C31+D32*C32+D33*C33+D34*C34)/C8</f>
        <v>0.12476942708080956</v>
      </c>
      <c r="D9" s="74">
        <f>(G30*F30+G31*F31+G32*F32+G33*F33+G34*F34)/D8</f>
        <v>0.11205339992316558</v>
      </c>
      <c r="E9" s="76" t="s">
        <v>37</v>
      </c>
      <c r="F9" s="19" t="s">
        <v>38</v>
      </c>
    </row>
    <row r="10" spans="1:6" ht="18" x14ac:dyDescent="0.3">
      <c r="A10" s="27"/>
      <c r="B10" s="23" t="s">
        <v>24</v>
      </c>
      <c r="C10" s="71">
        <f>(E30*C30+E31*C31+E32*C32+E33*C33+E34*C34)/C8</f>
        <v>0.87523057291919049</v>
      </c>
      <c r="D10" s="74">
        <f>(H30*F30+H31*F31+H32*F32+H33*F33+H34*F34)/D8</f>
        <v>0.88794660007683446</v>
      </c>
      <c r="E10" s="76" t="s">
        <v>37</v>
      </c>
      <c r="F10" s="19" t="s">
        <v>38</v>
      </c>
    </row>
    <row r="11" spans="1:6" ht="18" x14ac:dyDescent="0.3">
      <c r="A11" s="14"/>
      <c r="B11" s="8"/>
      <c r="C11" s="8"/>
    </row>
    <row r="12" spans="1:6" ht="39" customHeight="1" x14ac:dyDescent="0.3">
      <c r="A12" s="207" t="s">
        <v>29</v>
      </c>
      <c r="B12" s="208"/>
      <c r="C12" s="77" t="s">
        <v>33</v>
      </c>
      <c r="D12" s="80" t="s">
        <v>36</v>
      </c>
      <c r="E12" s="83" t="s">
        <v>35</v>
      </c>
      <c r="F12" s="31" t="s">
        <v>34</v>
      </c>
    </row>
    <row r="13" spans="1:6" ht="15.6" x14ac:dyDescent="0.3">
      <c r="A13" s="64" t="s">
        <v>26</v>
      </c>
      <c r="B13" s="32">
        <v>0</v>
      </c>
      <c r="C13" s="78">
        <f>SUM(C14:C17)</f>
        <v>2236299</v>
      </c>
      <c r="D13" s="81">
        <f>SUM(D14:D17)</f>
        <v>2236299</v>
      </c>
      <c r="E13" s="84" t="s">
        <v>37</v>
      </c>
      <c r="F13" s="33" t="s">
        <v>38</v>
      </c>
    </row>
    <row r="14" spans="1:6" x14ac:dyDescent="0.3">
      <c r="A14" s="23" t="s">
        <v>206</v>
      </c>
      <c r="B14" s="29">
        <v>0</v>
      </c>
      <c r="C14" s="79">
        <v>942337</v>
      </c>
      <c r="D14" s="82">
        <v>942337</v>
      </c>
      <c r="E14" s="76" t="s">
        <v>37</v>
      </c>
      <c r="F14" s="19" t="s">
        <v>38</v>
      </c>
    </row>
    <row r="15" spans="1:6" x14ac:dyDescent="0.3">
      <c r="A15" s="23" t="s">
        <v>207</v>
      </c>
      <c r="B15" s="29">
        <v>0</v>
      </c>
      <c r="C15" s="79">
        <v>1005000</v>
      </c>
      <c r="D15" s="82">
        <v>1005000</v>
      </c>
      <c r="E15" s="76" t="s">
        <v>37</v>
      </c>
      <c r="F15" s="19" t="s">
        <v>38</v>
      </c>
    </row>
    <row r="16" spans="1:6" x14ac:dyDescent="0.3">
      <c r="A16" s="23" t="s">
        <v>208</v>
      </c>
      <c r="B16" s="29">
        <v>0</v>
      </c>
      <c r="C16" s="79">
        <v>31502</v>
      </c>
      <c r="D16" s="82">
        <v>31502</v>
      </c>
      <c r="E16" s="76" t="s">
        <v>37</v>
      </c>
      <c r="F16" s="19" t="s">
        <v>38</v>
      </c>
    </row>
    <row r="17" spans="1:8" x14ac:dyDescent="0.3">
      <c r="A17" s="23" t="s">
        <v>209</v>
      </c>
      <c r="B17" s="29">
        <v>0</v>
      </c>
      <c r="C17" s="79">
        <v>257460</v>
      </c>
      <c r="D17" s="82">
        <v>257460</v>
      </c>
      <c r="E17" s="76" t="s">
        <v>37</v>
      </c>
      <c r="F17" s="19" t="s">
        <v>38</v>
      </c>
    </row>
    <row r="18" spans="1:8" x14ac:dyDescent="0.3">
      <c r="A18" s="23" t="s">
        <v>203</v>
      </c>
      <c r="B18" s="29"/>
      <c r="C18" s="79">
        <v>251</v>
      </c>
      <c r="D18" s="82">
        <v>251</v>
      </c>
      <c r="E18" s="76"/>
      <c r="F18" s="19"/>
    </row>
    <row r="19" spans="1:8" ht="28.8" x14ac:dyDescent="0.3">
      <c r="A19" s="23" t="s">
        <v>204</v>
      </c>
      <c r="B19" s="29">
        <v>0</v>
      </c>
      <c r="C19" s="193" t="s">
        <v>197</v>
      </c>
      <c r="D19" s="194" t="s">
        <v>197</v>
      </c>
      <c r="E19" s="76" t="s">
        <v>37</v>
      </c>
      <c r="F19" s="19" t="s">
        <v>38</v>
      </c>
    </row>
    <row r="20" spans="1:8" x14ac:dyDescent="0.3">
      <c r="A20" s="23"/>
      <c r="B20" s="29"/>
      <c r="C20" s="190" t="s">
        <v>198</v>
      </c>
      <c r="D20" s="191" t="s">
        <v>198</v>
      </c>
      <c r="E20" s="192"/>
      <c r="F20" s="19"/>
    </row>
    <row r="21" spans="1:8" x14ac:dyDescent="0.3">
      <c r="A21" s="23"/>
      <c r="B21" s="29"/>
      <c r="C21" s="190" t="s">
        <v>199</v>
      </c>
      <c r="D21" s="191" t="s">
        <v>199</v>
      </c>
      <c r="E21" s="192"/>
      <c r="F21" s="19"/>
    </row>
    <row r="22" spans="1:8" x14ac:dyDescent="0.3">
      <c r="A22" s="23"/>
      <c r="B22" s="29"/>
      <c r="C22" s="190" t="s">
        <v>200</v>
      </c>
      <c r="D22" s="191" t="s">
        <v>200</v>
      </c>
      <c r="E22" s="192"/>
      <c r="F22" s="19"/>
    </row>
    <row r="23" spans="1:8" x14ac:dyDescent="0.3">
      <c r="A23" s="23"/>
      <c r="B23" s="29"/>
      <c r="C23" s="190" t="s">
        <v>201</v>
      </c>
      <c r="D23" s="191" t="s">
        <v>201</v>
      </c>
      <c r="E23" s="192"/>
      <c r="F23" s="19"/>
    </row>
    <row r="24" spans="1:8" x14ac:dyDescent="0.3">
      <c r="A24" s="195" t="s">
        <v>205</v>
      </c>
      <c r="B24" s="29"/>
      <c r="C24" s="190" t="s">
        <v>202</v>
      </c>
      <c r="D24" s="191" t="s">
        <v>202</v>
      </c>
      <c r="E24" s="192"/>
      <c r="F24" s="19"/>
    </row>
    <row r="25" spans="1:8" ht="15.6" x14ac:dyDescent="0.3">
      <c r="A25" s="5"/>
      <c r="B25" s="4"/>
    </row>
    <row r="26" spans="1:8" ht="15.6" x14ac:dyDescent="0.3">
      <c r="A26" s="5"/>
      <c r="B26" s="4"/>
    </row>
    <row r="27" spans="1:8" ht="15.45" customHeight="1" x14ac:dyDescent="0.3">
      <c r="A27" s="211" t="s">
        <v>31</v>
      </c>
      <c r="B27" s="209" t="s">
        <v>32</v>
      </c>
      <c r="C27" s="214">
        <v>2017</v>
      </c>
      <c r="D27" s="214"/>
      <c r="E27" s="215"/>
      <c r="F27" s="216">
        <v>2018</v>
      </c>
      <c r="G27" s="216"/>
      <c r="H27" s="216"/>
    </row>
    <row r="28" spans="1:8" x14ac:dyDescent="0.3">
      <c r="A28" s="212"/>
      <c r="B28" s="210"/>
      <c r="C28" s="38" t="s">
        <v>7</v>
      </c>
      <c r="D28" s="38" t="s">
        <v>23</v>
      </c>
      <c r="E28" s="67" t="s">
        <v>24</v>
      </c>
      <c r="F28" s="38" t="s">
        <v>48</v>
      </c>
      <c r="G28" s="38" t="s">
        <v>23</v>
      </c>
      <c r="H28" s="38" t="s">
        <v>24</v>
      </c>
    </row>
    <row r="29" spans="1:8" ht="36" customHeight="1" x14ac:dyDescent="0.3">
      <c r="A29" s="217" t="s">
        <v>216</v>
      </c>
      <c r="B29" s="217"/>
      <c r="C29" s="217"/>
      <c r="D29" s="217"/>
      <c r="E29" s="217"/>
      <c r="F29" s="217"/>
      <c r="G29" s="217"/>
      <c r="H29" s="217"/>
    </row>
    <row r="30" spans="1:8" ht="60" customHeight="1" x14ac:dyDescent="0.3">
      <c r="A30" s="213" t="s">
        <v>193</v>
      </c>
      <c r="B30" s="213"/>
      <c r="C30" s="197">
        <f>'Outcome 1'!C12</f>
        <v>90977000</v>
      </c>
      <c r="D30" s="198">
        <f>'Outcome 1'!C13</f>
        <v>0.1</v>
      </c>
      <c r="E30" s="199">
        <f>'Outcome 1'!C14</f>
        <v>0.9</v>
      </c>
      <c r="F30" s="200">
        <f>'Outcome 1'!D12</f>
        <v>104775000</v>
      </c>
      <c r="G30" s="201">
        <f>'Outcome 1'!D13</f>
        <v>0.1</v>
      </c>
      <c r="H30" s="201">
        <f>'Outcome 1'!D14</f>
        <v>0.9</v>
      </c>
    </row>
    <row r="31" spans="1:8" ht="25.95" customHeight="1" x14ac:dyDescent="0.3">
      <c r="A31" s="213" t="s">
        <v>194</v>
      </c>
      <c r="B31" s="213"/>
      <c r="C31" s="34">
        <f>'Outcome 1'!C33</f>
        <v>8450000</v>
      </c>
      <c r="D31" s="35">
        <f>'Outcome 1'!C34</f>
        <v>0.1</v>
      </c>
      <c r="E31" s="68">
        <f>'Outcome 1'!C35</f>
        <v>0.9</v>
      </c>
      <c r="F31" s="66">
        <f>'Outcome 1'!D33</f>
        <v>11950000</v>
      </c>
      <c r="G31" s="37">
        <f>'Outcome 1'!D34</f>
        <v>0.1</v>
      </c>
      <c r="H31" s="37">
        <f>'Outcome 1'!D35</f>
        <v>0.9</v>
      </c>
    </row>
    <row r="32" spans="1:8" ht="34.200000000000003" customHeight="1" x14ac:dyDescent="0.3">
      <c r="A32" s="213" t="s">
        <v>217</v>
      </c>
      <c r="B32" s="213"/>
      <c r="C32" s="34">
        <f>'Outcome 1'!C53</f>
        <v>10095000</v>
      </c>
      <c r="D32" s="35">
        <f>'Outcome 1'!C54</f>
        <v>0.2</v>
      </c>
      <c r="E32" s="68">
        <f>'Outcome 1'!C55</f>
        <v>0.8</v>
      </c>
      <c r="F32" s="66">
        <f>'Outcome 1'!D53</f>
        <v>25155000</v>
      </c>
      <c r="G32" s="37">
        <f>'Outcome 1'!D54</f>
        <v>0.1</v>
      </c>
      <c r="H32" s="37">
        <f>'Outcome 1'!D55</f>
        <v>0.9</v>
      </c>
    </row>
    <row r="33" spans="1:8" ht="43.2" customHeight="1" x14ac:dyDescent="0.3">
      <c r="A33" s="213" t="s">
        <v>195</v>
      </c>
      <c r="B33" s="213"/>
      <c r="C33" s="34">
        <f>'Outcome 1'!C71</f>
        <v>12550000</v>
      </c>
      <c r="D33" s="36">
        <f>'Outcome 1'!C72</f>
        <v>0.25</v>
      </c>
      <c r="E33" s="68">
        <f>'Outcome 1'!C73</f>
        <v>0.75</v>
      </c>
      <c r="F33" s="66">
        <f>'Outcome 1'!D71</f>
        <v>12550000</v>
      </c>
      <c r="G33" s="37">
        <f>'Outcome 1'!D72</f>
        <v>0.25</v>
      </c>
      <c r="H33" s="37">
        <f>'Outcome 1'!D73</f>
        <v>0.75</v>
      </c>
    </row>
    <row r="34" spans="1:8" ht="26.7" customHeight="1" x14ac:dyDescent="0.3">
      <c r="A34" s="213" t="s">
        <v>196</v>
      </c>
      <c r="B34" s="213"/>
      <c r="C34" s="34">
        <f>'Outcome 1'!C86</f>
        <v>1750000</v>
      </c>
      <c r="D34" s="36">
        <f>'Outcome 1'!C87</f>
        <v>0.2</v>
      </c>
      <c r="E34" s="68">
        <f>'Outcome 1'!C88</f>
        <v>0.8</v>
      </c>
      <c r="F34" s="66">
        <f>'Outcome 1'!D86</f>
        <v>1750000</v>
      </c>
      <c r="G34" s="37">
        <f>'Outcome 1'!D87</f>
        <v>0.1</v>
      </c>
      <c r="H34" s="37">
        <f>'Outcome 1'!D88</f>
        <v>0.9</v>
      </c>
    </row>
  </sheetData>
  <mergeCells count="12">
    <mergeCell ref="A34:B34"/>
    <mergeCell ref="C27:E27"/>
    <mergeCell ref="F27:H27"/>
    <mergeCell ref="A29:H29"/>
    <mergeCell ref="A30:B30"/>
    <mergeCell ref="A32:B32"/>
    <mergeCell ref="A31:B31"/>
    <mergeCell ref="A7:B7"/>
    <mergeCell ref="A12:B12"/>
    <mergeCell ref="B27:B28"/>
    <mergeCell ref="A27:A28"/>
    <mergeCell ref="A33:B33"/>
  </mergeCells>
  <pageMargins left="0.7" right="0.7" top="0.75" bottom="0.75" header="0.3" footer="0.3"/>
  <pageSetup paperSize="9" scale="7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99"/>
  <sheetViews>
    <sheetView showGridLines="0" topLeftCell="A77" zoomScale="70" zoomScaleNormal="70" zoomScalePageLayoutView="70" workbookViewId="0">
      <selection activeCell="A83" sqref="A83:D83"/>
    </sheetView>
  </sheetViews>
  <sheetFormatPr defaultColWidth="9.109375" defaultRowHeight="14.4" outlineLevelRow="1" x14ac:dyDescent="0.3"/>
  <cols>
    <col min="1" max="1" width="10.33203125" customWidth="1"/>
    <col min="2" max="2" width="43.109375" customWidth="1"/>
    <col min="3" max="3" width="55.44140625" customWidth="1"/>
    <col min="4" max="4" width="36.33203125" customWidth="1"/>
    <col min="5" max="5" width="20.44140625" customWidth="1"/>
    <col min="6" max="6" width="10.6640625" customWidth="1"/>
    <col min="7" max="7" width="14.44140625" customWidth="1"/>
    <col min="8" max="8" width="14" customWidth="1"/>
    <col min="9" max="9" width="13.6640625" customWidth="1"/>
    <col min="10" max="10" width="15.109375" customWidth="1"/>
    <col min="11" max="11" width="14.6640625" customWidth="1"/>
    <col min="12" max="18" width="10.33203125" customWidth="1"/>
    <col min="19" max="40" width="8" customWidth="1"/>
  </cols>
  <sheetData>
    <row r="1" spans="1:59" ht="60" customHeight="1" x14ac:dyDescent="0.3">
      <c r="A1" s="292" t="s">
        <v>213</v>
      </c>
      <c r="B1" s="292"/>
      <c r="C1" s="292"/>
      <c r="D1" s="292"/>
      <c r="E1" s="292"/>
      <c r="F1" s="292"/>
      <c r="G1" s="292"/>
      <c r="H1" s="196"/>
      <c r="I1" s="196"/>
      <c r="J1" s="196"/>
      <c r="K1" s="196"/>
      <c r="L1" s="196"/>
      <c r="M1" s="196"/>
      <c r="N1" s="196"/>
      <c r="O1" s="196"/>
      <c r="P1" s="196"/>
      <c r="Q1" s="196"/>
      <c r="R1" s="196"/>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65"/>
      <c r="BE1" s="65"/>
      <c r="BF1" s="65"/>
      <c r="BG1" s="65"/>
    </row>
    <row r="2" spans="1:59" ht="18.75" customHeight="1" x14ac:dyDescent="0.45">
      <c r="A2" s="65"/>
      <c r="B2" s="95"/>
      <c r="C2" s="95"/>
      <c r="D2" s="95"/>
      <c r="E2" s="95"/>
      <c r="F2" s="95"/>
      <c r="G2" s="95"/>
      <c r="H2" s="95"/>
      <c r="I2" s="95"/>
      <c r="J2" s="95"/>
      <c r="K2" s="95"/>
      <c r="L2" s="95"/>
      <c r="M2" s="95"/>
      <c r="N2" s="96"/>
      <c r="O2" s="96"/>
      <c r="P2" s="7"/>
      <c r="Q2" s="7"/>
      <c r="R2" s="7"/>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row>
    <row r="3" spans="1:59" ht="25.2" customHeight="1" x14ac:dyDescent="0.3">
      <c r="A3" s="285" t="s">
        <v>2</v>
      </c>
      <c r="B3" s="285"/>
      <c r="C3" s="285"/>
      <c r="D3" s="285"/>
      <c r="E3" s="285"/>
      <c r="F3" s="285"/>
      <c r="G3" s="285"/>
      <c r="H3" s="286"/>
      <c r="I3" s="287"/>
      <c r="J3" s="287"/>
      <c r="K3" s="288"/>
      <c r="L3" s="289"/>
      <c r="M3" s="290"/>
      <c r="N3" s="290"/>
      <c r="O3" s="291"/>
      <c r="P3" s="286"/>
      <c r="Q3" s="287"/>
      <c r="R3" s="287"/>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row>
    <row r="4" spans="1:59" ht="33" customHeight="1" thickBot="1" x14ac:dyDescent="0.35">
      <c r="A4" s="97" t="s">
        <v>4</v>
      </c>
      <c r="B4" s="46" t="s">
        <v>5</v>
      </c>
      <c r="C4" s="46" t="s">
        <v>3</v>
      </c>
      <c r="D4" s="229" t="s">
        <v>30</v>
      </c>
      <c r="E4" s="230"/>
      <c r="F4" s="47" t="s">
        <v>8</v>
      </c>
      <c r="G4" s="107" t="s">
        <v>0</v>
      </c>
      <c r="H4" s="114" t="s">
        <v>1</v>
      </c>
      <c r="I4" s="41" t="s">
        <v>40</v>
      </c>
      <c r="J4" s="57" t="s">
        <v>41</v>
      </c>
      <c r="K4" s="115" t="s">
        <v>61</v>
      </c>
      <c r="L4" s="111"/>
      <c r="M4" s="41"/>
      <c r="N4" s="57"/>
      <c r="O4" s="121"/>
      <c r="P4" s="114"/>
      <c r="Q4" s="41"/>
      <c r="R4" s="57"/>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row>
    <row r="5" spans="1:59" s="1" customFormat="1" ht="41.25" customHeight="1" x14ac:dyDescent="0.3">
      <c r="A5" s="98" t="s">
        <v>16</v>
      </c>
      <c r="B5" s="9" t="s">
        <v>67</v>
      </c>
      <c r="C5" s="9" t="s">
        <v>69</v>
      </c>
      <c r="D5" s="231" t="s">
        <v>60</v>
      </c>
      <c r="E5" s="232"/>
      <c r="F5" s="9" t="s">
        <v>19</v>
      </c>
      <c r="G5" s="108" t="s">
        <v>73</v>
      </c>
      <c r="H5" s="116" t="s">
        <v>80</v>
      </c>
      <c r="I5" s="44" t="s">
        <v>81</v>
      </c>
      <c r="J5" s="54" t="s">
        <v>82</v>
      </c>
      <c r="K5" s="117" t="s">
        <v>83</v>
      </c>
      <c r="L5" s="112"/>
      <c r="M5" s="44"/>
      <c r="N5" s="54"/>
      <c r="O5" s="122"/>
      <c r="P5" s="116"/>
      <c r="Q5" s="44"/>
      <c r="R5" s="54"/>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row>
    <row r="6" spans="1:59" s="1" customFormat="1" ht="57.6" x14ac:dyDescent="0.3">
      <c r="A6" s="99" t="s">
        <v>17</v>
      </c>
      <c r="B6" s="10" t="s">
        <v>68</v>
      </c>
      <c r="C6" s="10" t="s">
        <v>70</v>
      </c>
      <c r="D6" s="233" t="s">
        <v>74</v>
      </c>
      <c r="E6" s="234"/>
      <c r="F6" s="11" t="s">
        <v>72</v>
      </c>
      <c r="G6" s="109" t="s">
        <v>75</v>
      </c>
      <c r="H6" s="118" t="s">
        <v>76</v>
      </c>
      <c r="I6" s="42" t="s">
        <v>84</v>
      </c>
      <c r="J6" s="58" t="s">
        <v>85</v>
      </c>
      <c r="K6" s="119" t="s">
        <v>185</v>
      </c>
      <c r="L6" s="113"/>
      <c r="M6" s="42"/>
      <c r="N6" s="58"/>
      <c r="O6" s="123"/>
      <c r="P6" s="118"/>
      <c r="Q6" s="42"/>
      <c r="R6" s="58"/>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row>
    <row r="7" spans="1:59" s="1" customFormat="1" ht="72" x14ac:dyDescent="0.3">
      <c r="A7" s="100" t="s">
        <v>18</v>
      </c>
      <c r="B7" s="9" t="s">
        <v>214</v>
      </c>
      <c r="C7" s="9" t="s">
        <v>228</v>
      </c>
      <c r="D7" s="218" t="s">
        <v>71</v>
      </c>
      <c r="E7" s="219"/>
      <c r="F7" s="12" t="s">
        <v>72</v>
      </c>
      <c r="G7" s="110" t="s">
        <v>77</v>
      </c>
      <c r="H7" s="118">
        <v>100</v>
      </c>
      <c r="I7" s="45">
        <v>150</v>
      </c>
      <c r="J7" s="56">
        <v>200</v>
      </c>
      <c r="K7" s="120">
        <v>251</v>
      </c>
      <c r="L7" s="113"/>
      <c r="M7" s="45"/>
      <c r="N7" s="56"/>
      <c r="O7" s="124"/>
      <c r="P7" s="118"/>
      <c r="Q7" s="45"/>
      <c r="R7" s="56"/>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1" customFormat="1" x14ac:dyDescent="0.3">
      <c r="A8" s="7"/>
      <c r="B8" s="101"/>
      <c r="C8" s="101"/>
      <c r="D8" s="101"/>
      <c r="E8" s="101"/>
      <c r="F8" s="101"/>
      <c r="G8" s="101"/>
      <c r="H8" s="101"/>
      <c r="I8" s="101"/>
      <c r="J8" s="101"/>
      <c r="K8" s="101"/>
      <c r="L8" s="101"/>
      <c r="M8" s="101"/>
      <c r="N8" s="101"/>
      <c r="O8" s="10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1" customFormat="1" ht="48.75" customHeight="1" x14ac:dyDescent="0.45">
      <c r="A9" s="245" t="s">
        <v>78</v>
      </c>
      <c r="B9" s="245"/>
      <c r="C9" s="245"/>
      <c r="D9" s="245"/>
      <c r="E9" s="245"/>
      <c r="F9" s="245"/>
      <c r="G9" s="245"/>
      <c r="H9" s="102"/>
      <c r="I9" s="102"/>
      <c r="J9" s="102"/>
      <c r="K9" s="102"/>
      <c r="L9" s="102"/>
      <c r="M9" s="102"/>
      <c r="N9" s="102"/>
      <c r="O9" s="102"/>
      <c r="P9" s="103"/>
      <c r="Q9" s="10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7"/>
      <c r="BE9" s="7"/>
      <c r="BF9" s="7"/>
      <c r="BG9" s="7"/>
    </row>
    <row r="10" spans="1:59" s="13" customFormat="1" ht="27.75" customHeight="1" x14ac:dyDescent="0.45">
      <c r="A10" s="104"/>
      <c r="B10" s="104"/>
      <c r="C10" s="104"/>
      <c r="D10" s="104"/>
      <c r="E10" s="105"/>
      <c r="F10" s="105"/>
      <c r="G10" s="105"/>
      <c r="H10" s="105"/>
      <c r="I10" s="105"/>
      <c r="J10" s="105"/>
      <c r="K10" s="105"/>
      <c r="L10" s="105"/>
      <c r="M10" s="105"/>
      <c r="N10" s="105"/>
      <c r="O10" s="105"/>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row>
    <row r="11" spans="1:59" s="1" customFormat="1" ht="29.25" customHeight="1" outlineLevel="1" thickBot="1" x14ac:dyDescent="0.5">
      <c r="A11" s="65"/>
      <c r="B11" s="125" t="s">
        <v>7</v>
      </c>
      <c r="C11" s="126" t="s">
        <v>47</v>
      </c>
      <c r="D11" s="127">
        <v>2018</v>
      </c>
      <c r="E11" s="203">
        <v>2019</v>
      </c>
      <c r="F11" s="246">
        <v>2020</v>
      </c>
      <c r="G11" s="247"/>
      <c r="H11" s="95"/>
      <c r="I11" s="95"/>
      <c r="J11" s="95"/>
      <c r="K11" s="95"/>
      <c r="L11" s="95"/>
      <c r="M11" s="95"/>
      <c r="N11" s="7"/>
      <c r="O11" s="7"/>
      <c r="P11" s="7"/>
      <c r="Q11" s="248"/>
      <c r="R11" s="248"/>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1" customFormat="1" ht="23.7" customHeight="1" outlineLevel="1" x14ac:dyDescent="0.45">
      <c r="A12" s="7"/>
      <c r="B12" s="129" t="s">
        <v>25</v>
      </c>
      <c r="C12" s="130">
        <v>90977000</v>
      </c>
      <c r="D12" s="131">
        <v>104775000</v>
      </c>
      <c r="E12" s="204" t="s">
        <v>42</v>
      </c>
      <c r="F12" s="249" t="s">
        <v>43</v>
      </c>
      <c r="G12" s="250"/>
      <c r="H12" s="95"/>
      <c r="I12" s="95"/>
      <c r="J12" s="95"/>
      <c r="K12" s="95"/>
      <c r="L12" s="95"/>
      <c r="M12" s="95"/>
      <c r="N12" s="7"/>
      <c r="O12" s="7"/>
      <c r="P12" s="63"/>
      <c r="Q12" s="63"/>
      <c r="R12" s="63"/>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1" customFormat="1" ht="23.7" customHeight="1" outlineLevel="1" x14ac:dyDescent="0.45">
      <c r="A13" s="65"/>
      <c r="B13" s="133" t="s">
        <v>23</v>
      </c>
      <c r="C13" s="134">
        <v>0.1</v>
      </c>
      <c r="D13" s="135">
        <v>0.1</v>
      </c>
      <c r="E13" s="202" t="s">
        <v>42</v>
      </c>
      <c r="F13" s="235" t="s">
        <v>43</v>
      </c>
      <c r="G13" s="236"/>
      <c r="H13" s="95"/>
      <c r="I13" s="95"/>
      <c r="J13" s="95"/>
      <c r="K13" s="95"/>
      <c r="L13" s="95"/>
      <c r="M13" s="95"/>
      <c r="N13" s="95"/>
      <c r="O13" s="95"/>
      <c r="P13" s="95"/>
      <c r="Q13" s="7"/>
      <c r="R13" s="7"/>
      <c r="S13" s="63"/>
      <c r="T13" s="63"/>
      <c r="U13" s="63"/>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1" customFormat="1" ht="23.7" customHeight="1" outlineLevel="1" x14ac:dyDescent="0.45">
      <c r="A14" s="65"/>
      <c r="B14" s="133" t="s">
        <v>24</v>
      </c>
      <c r="C14" s="134">
        <v>0.9</v>
      </c>
      <c r="D14" s="135">
        <v>0.9</v>
      </c>
      <c r="E14" s="202" t="s">
        <v>42</v>
      </c>
      <c r="F14" s="235" t="s">
        <v>43</v>
      </c>
      <c r="G14" s="236"/>
      <c r="H14" s="95"/>
      <c r="I14" s="95"/>
      <c r="J14" s="95"/>
      <c r="K14" s="95"/>
      <c r="L14" s="95"/>
      <c r="M14" s="95"/>
      <c r="N14" s="95"/>
      <c r="O14" s="95"/>
      <c r="P14" s="95"/>
      <c r="Q14" s="7"/>
      <c r="R14" s="7"/>
      <c r="S14" s="63"/>
      <c r="T14" s="63"/>
      <c r="U14" s="63"/>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1" customFormat="1" ht="19.5" customHeight="1" outlineLevel="1" x14ac:dyDescent="0.45">
      <c r="A15" s="65"/>
      <c r="B15" s="3"/>
      <c r="C15" s="3"/>
      <c r="D15" s="95"/>
      <c r="E15" s="95"/>
      <c r="F15" s="95"/>
      <c r="G15" s="95"/>
      <c r="H15" s="95"/>
      <c r="I15" s="95"/>
      <c r="J15" s="95"/>
      <c r="K15" s="95"/>
      <c r="L15" s="95"/>
      <c r="M15" s="95"/>
      <c r="N15" s="95"/>
      <c r="O15" s="95"/>
      <c r="P15" s="95"/>
      <c r="Q15" s="7"/>
      <c r="R15" s="7"/>
      <c r="S15" s="106" t="s">
        <v>44</v>
      </c>
      <c r="T15" s="6"/>
      <c r="U15" s="6"/>
      <c r="V15" s="6"/>
      <c r="W15" s="6"/>
      <c r="X15" s="6"/>
      <c r="Y15" s="6"/>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ht="21" outlineLevel="1" x14ac:dyDescent="0.4">
      <c r="A16" s="237" t="s">
        <v>62</v>
      </c>
      <c r="B16" s="237"/>
      <c r="C16" s="237"/>
      <c r="D16" s="237"/>
      <c r="E16" s="237"/>
      <c r="F16" s="237"/>
      <c r="G16" s="238"/>
      <c r="H16" s="239" t="s">
        <v>39</v>
      </c>
      <c r="I16" s="240"/>
      <c r="J16" s="240"/>
      <c r="K16" s="240"/>
      <c r="L16" s="241"/>
      <c r="M16" s="242" t="s">
        <v>46</v>
      </c>
      <c r="N16" s="243"/>
      <c r="O16" s="243"/>
      <c r="P16" s="243"/>
      <c r="Q16" s="244"/>
      <c r="R16" s="65"/>
      <c r="S16" s="65"/>
      <c r="T16" s="226" t="s">
        <v>9</v>
      </c>
      <c r="U16" s="227"/>
      <c r="V16" s="227"/>
      <c r="W16" s="227"/>
      <c r="X16" s="228"/>
      <c r="Y16" s="226" t="s">
        <v>14</v>
      </c>
      <c r="Z16" s="227"/>
      <c r="AA16" s="227"/>
      <c r="AB16" s="227"/>
      <c r="AC16" s="228"/>
      <c r="AD16" s="226" t="s">
        <v>22</v>
      </c>
      <c r="AE16" s="227"/>
      <c r="AF16" s="227"/>
      <c r="AG16" s="227"/>
      <c r="AH16" s="228"/>
      <c r="AI16" s="226" t="s">
        <v>11</v>
      </c>
      <c r="AJ16" s="227"/>
      <c r="AK16" s="227"/>
      <c r="AL16" s="227"/>
      <c r="AM16" s="228"/>
      <c r="AN16" s="226" t="s">
        <v>12</v>
      </c>
      <c r="AO16" s="227"/>
      <c r="AP16" s="227"/>
      <c r="AQ16" s="227"/>
      <c r="AR16" s="228"/>
      <c r="AS16" s="226" t="s">
        <v>10</v>
      </c>
      <c r="AT16" s="227"/>
      <c r="AU16" s="227"/>
      <c r="AV16" s="227"/>
      <c r="AW16" s="228"/>
      <c r="AX16" s="226" t="s">
        <v>15</v>
      </c>
      <c r="AY16" s="227"/>
      <c r="AZ16" s="227"/>
      <c r="BA16" s="227"/>
      <c r="BB16" s="228"/>
      <c r="BC16" s="226" t="s">
        <v>13</v>
      </c>
      <c r="BD16" s="227"/>
      <c r="BE16" s="227"/>
      <c r="BF16" s="227"/>
      <c r="BG16" s="228"/>
    </row>
    <row r="17" spans="1:60" ht="29.7" customHeight="1" outlineLevel="1" thickBot="1" x14ac:dyDescent="0.35">
      <c r="A17" s="97" t="s">
        <v>4</v>
      </c>
      <c r="B17" s="46" t="s">
        <v>6</v>
      </c>
      <c r="C17" s="46" t="s">
        <v>3</v>
      </c>
      <c r="D17" s="229" t="s">
        <v>64</v>
      </c>
      <c r="E17" s="230"/>
      <c r="F17" s="47" t="s">
        <v>8</v>
      </c>
      <c r="G17" s="47" t="s">
        <v>0</v>
      </c>
      <c r="H17" s="268" t="s">
        <v>92</v>
      </c>
      <c r="I17" s="269"/>
      <c r="J17" s="269"/>
      <c r="K17" s="269"/>
      <c r="L17" s="270"/>
      <c r="M17" s="276" t="s">
        <v>92</v>
      </c>
      <c r="N17" s="277"/>
      <c r="O17" s="277"/>
      <c r="P17" s="277"/>
      <c r="Q17" s="278"/>
      <c r="R17" s="65"/>
      <c r="S17" s="65"/>
      <c r="T17" s="262" t="s">
        <v>92</v>
      </c>
      <c r="U17" s="263"/>
      <c r="V17" s="263"/>
      <c r="W17" s="263"/>
      <c r="X17" s="264"/>
      <c r="Y17" s="262" t="s">
        <v>92</v>
      </c>
      <c r="Z17" s="263"/>
      <c r="AA17" s="263"/>
      <c r="AB17" s="263"/>
      <c r="AC17" s="264"/>
      <c r="AD17" s="262" t="s">
        <v>92</v>
      </c>
      <c r="AE17" s="263"/>
      <c r="AF17" s="263"/>
      <c r="AG17" s="263"/>
      <c r="AH17" s="264"/>
      <c r="AI17" s="262" t="s">
        <v>92</v>
      </c>
      <c r="AJ17" s="263"/>
      <c r="AK17" s="263"/>
      <c r="AL17" s="263"/>
      <c r="AM17" s="264"/>
      <c r="AN17" s="262" t="s">
        <v>92</v>
      </c>
      <c r="AO17" s="263"/>
      <c r="AP17" s="263"/>
      <c r="AQ17" s="263"/>
      <c r="AR17" s="264"/>
      <c r="AS17" s="262" t="s">
        <v>92</v>
      </c>
      <c r="AT17" s="263"/>
      <c r="AU17" s="263"/>
      <c r="AV17" s="263"/>
      <c r="AW17" s="264"/>
      <c r="AX17" s="262" t="s">
        <v>92</v>
      </c>
      <c r="AY17" s="263"/>
      <c r="AZ17" s="263"/>
      <c r="BA17" s="263"/>
      <c r="BB17" s="264"/>
      <c r="BC17" s="262" t="s">
        <v>92</v>
      </c>
      <c r="BD17" s="263"/>
      <c r="BE17" s="263"/>
      <c r="BF17" s="263"/>
      <c r="BG17" s="264"/>
    </row>
    <row r="18" spans="1:60" ht="47.25" customHeight="1" outlineLevel="1" x14ac:dyDescent="0.3">
      <c r="A18" s="98" t="s">
        <v>16</v>
      </c>
      <c r="B18" s="9" t="s">
        <v>79</v>
      </c>
      <c r="C18" s="9" t="s">
        <v>210</v>
      </c>
      <c r="D18" s="231" t="s">
        <v>88</v>
      </c>
      <c r="E18" s="232"/>
      <c r="F18" s="9" t="s">
        <v>89</v>
      </c>
      <c r="G18" s="9" t="s">
        <v>90</v>
      </c>
      <c r="H18" s="259" t="s">
        <v>93</v>
      </c>
      <c r="I18" s="260"/>
      <c r="J18" s="260"/>
      <c r="K18" s="260"/>
      <c r="L18" s="261"/>
      <c r="M18" s="251" t="s">
        <v>94</v>
      </c>
      <c r="N18" s="252"/>
      <c r="O18" s="252"/>
      <c r="P18" s="252"/>
      <c r="Q18" s="253"/>
      <c r="R18" s="65"/>
      <c r="S18" s="91" t="s">
        <v>16</v>
      </c>
      <c r="T18" s="89"/>
      <c r="U18" s="60"/>
      <c r="V18" s="60"/>
      <c r="W18" s="60"/>
      <c r="X18" s="86"/>
      <c r="Y18" s="89"/>
      <c r="Z18" s="60"/>
      <c r="AA18" s="60"/>
      <c r="AB18" s="60"/>
      <c r="AC18" s="86"/>
      <c r="AD18" s="89"/>
      <c r="AE18" s="60"/>
      <c r="AF18" s="60"/>
      <c r="AG18" s="60"/>
      <c r="AH18" s="86"/>
      <c r="AI18" s="89"/>
      <c r="AJ18" s="60"/>
      <c r="AK18" s="60"/>
      <c r="AL18" s="60"/>
      <c r="AM18" s="86"/>
      <c r="AN18" s="89"/>
      <c r="AO18" s="60"/>
      <c r="AP18" s="60"/>
      <c r="AQ18" s="60"/>
      <c r="AR18" s="86"/>
      <c r="AS18" s="89"/>
      <c r="AT18" s="60"/>
      <c r="AU18" s="60"/>
      <c r="AV18" s="60"/>
      <c r="AW18" s="86"/>
      <c r="AX18" s="89"/>
      <c r="AY18" s="60"/>
      <c r="AZ18" s="60"/>
      <c r="BA18" s="60"/>
      <c r="BB18" s="86"/>
      <c r="BC18" s="89"/>
      <c r="BD18" s="60"/>
      <c r="BE18" s="60"/>
      <c r="BF18" s="60"/>
      <c r="BG18" s="86"/>
    </row>
    <row r="19" spans="1:60" ht="46.5" customHeight="1" outlineLevel="1" x14ac:dyDescent="0.3">
      <c r="A19" s="99" t="s">
        <v>17</v>
      </c>
      <c r="B19" s="11" t="s">
        <v>86</v>
      </c>
      <c r="C19" s="11" t="s">
        <v>87</v>
      </c>
      <c r="D19" s="274" t="s">
        <v>91</v>
      </c>
      <c r="E19" s="275"/>
      <c r="F19" s="11" t="s">
        <v>186</v>
      </c>
      <c r="G19" s="11" t="s">
        <v>77</v>
      </c>
      <c r="H19" s="279">
        <v>119</v>
      </c>
      <c r="I19" s="280"/>
      <c r="J19" s="280"/>
      <c r="K19" s="280"/>
      <c r="L19" s="281"/>
      <c r="M19" s="282">
        <v>244</v>
      </c>
      <c r="N19" s="283"/>
      <c r="O19" s="283"/>
      <c r="P19" s="283"/>
      <c r="Q19" s="284"/>
      <c r="R19" s="65"/>
      <c r="S19" s="92" t="s">
        <v>17</v>
      </c>
      <c r="T19" s="265">
        <v>20</v>
      </c>
      <c r="U19" s="266"/>
      <c r="V19" s="266"/>
      <c r="W19" s="266"/>
      <c r="X19" s="267"/>
      <c r="Y19" s="265">
        <v>19</v>
      </c>
      <c r="Z19" s="266"/>
      <c r="AA19" s="266"/>
      <c r="AB19" s="266"/>
      <c r="AC19" s="267"/>
      <c r="AD19" s="265">
        <v>17</v>
      </c>
      <c r="AE19" s="266"/>
      <c r="AF19" s="266"/>
      <c r="AG19" s="266"/>
      <c r="AH19" s="267"/>
      <c r="AI19" s="265">
        <v>1</v>
      </c>
      <c r="AJ19" s="266"/>
      <c r="AK19" s="266"/>
      <c r="AL19" s="266"/>
      <c r="AM19" s="267"/>
      <c r="AN19" s="265">
        <v>31</v>
      </c>
      <c r="AO19" s="266"/>
      <c r="AP19" s="266"/>
      <c r="AQ19" s="266"/>
      <c r="AR19" s="267"/>
      <c r="AS19" s="265">
        <v>17</v>
      </c>
      <c r="AT19" s="266"/>
      <c r="AU19" s="266"/>
      <c r="AV19" s="266"/>
      <c r="AW19" s="267"/>
      <c r="AX19" s="265">
        <v>7</v>
      </c>
      <c r="AY19" s="266"/>
      <c r="AZ19" s="266"/>
      <c r="BA19" s="266"/>
      <c r="BB19" s="267"/>
      <c r="BC19" s="265">
        <v>7</v>
      </c>
      <c r="BD19" s="266"/>
      <c r="BE19" s="266"/>
      <c r="BF19" s="266"/>
      <c r="BG19" s="267"/>
    </row>
    <row r="20" spans="1:60" ht="63.6" customHeight="1" outlineLevel="1" x14ac:dyDescent="0.3">
      <c r="A20" s="98" t="s">
        <v>18</v>
      </c>
      <c r="B20" s="218" t="s">
        <v>225</v>
      </c>
      <c r="C20" s="219"/>
      <c r="D20" s="220" t="s">
        <v>91</v>
      </c>
      <c r="E20" s="220"/>
      <c r="F20" s="9" t="s">
        <v>192</v>
      </c>
      <c r="G20" s="9" t="s">
        <v>77</v>
      </c>
      <c r="H20" s="186"/>
      <c r="I20" s="186"/>
      <c r="J20" s="186" t="s">
        <v>226</v>
      </c>
      <c r="K20" s="186"/>
      <c r="L20" s="186"/>
      <c r="M20" s="187"/>
      <c r="N20" s="187"/>
      <c r="O20" s="187" t="s">
        <v>227</v>
      </c>
      <c r="P20" s="187"/>
      <c r="Q20" s="187"/>
      <c r="R20" s="65"/>
      <c r="S20" s="188"/>
      <c r="T20" s="189"/>
      <c r="U20" s="189"/>
      <c r="V20" s="189">
        <v>5</v>
      </c>
      <c r="W20" s="189"/>
      <c r="X20" s="189"/>
      <c r="Y20" s="189"/>
      <c r="Z20" s="189"/>
      <c r="AA20" s="189">
        <v>5</v>
      </c>
      <c r="AB20" s="189"/>
      <c r="AC20" s="189"/>
      <c r="AD20" s="189"/>
      <c r="AE20" s="189"/>
      <c r="AF20" s="189">
        <v>9</v>
      </c>
      <c r="AG20" s="189"/>
      <c r="AH20" s="189"/>
      <c r="AI20" s="189"/>
      <c r="AJ20" s="189"/>
      <c r="AK20" s="189">
        <v>1</v>
      </c>
      <c r="AL20" s="189"/>
      <c r="AM20" s="189"/>
      <c r="AN20" s="189"/>
      <c r="AO20" s="189"/>
      <c r="AP20" s="189">
        <v>10</v>
      </c>
      <c r="AQ20" s="189"/>
      <c r="AR20" s="189"/>
      <c r="AS20" s="189"/>
      <c r="AT20" s="189"/>
      <c r="AU20" s="189">
        <v>10</v>
      </c>
      <c r="AV20" s="189"/>
      <c r="AW20" s="189"/>
      <c r="AX20" s="189"/>
      <c r="AY20" s="189"/>
      <c r="AZ20" s="189">
        <v>5</v>
      </c>
      <c r="BA20" s="189"/>
      <c r="BB20" s="189"/>
      <c r="BC20" s="189"/>
      <c r="BD20" s="189"/>
      <c r="BE20" s="189">
        <v>5</v>
      </c>
      <c r="BF20" s="189"/>
      <c r="BG20" s="189"/>
    </row>
    <row r="21" spans="1:60" ht="31.5" customHeight="1" outlineLevel="1" x14ac:dyDescent="0.45">
      <c r="A21" s="65"/>
      <c r="B21" s="95"/>
      <c r="C21" s="95"/>
      <c r="D21" s="95"/>
      <c r="E21" s="95"/>
      <c r="F21" s="95"/>
      <c r="G21" s="95"/>
      <c r="H21" s="95"/>
      <c r="I21" s="95"/>
      <c r="J21" s="95"/>
      <c r="K21" s="95"/>
      <c r="L21" s="65"/>
      <c r="M21" s="65"/>
      <c r="N21" s="65"/>
      <c r="O21" s="65"/>
      <c r="P21" s="65"/>
      <c r="Q21" s="65"/>
      <c r="R21" s="7"/>
      <c r="S21" s="137"/>
      <c r="T21" s="138"/>
      <c r="U21" s="138"/>
      <c r="V21" s="138"/>
      <c r="W21" s="138"/>
      <c r="X21" s="138"/>
      <c r="Y21" s="138"/>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4"/>
      <c r="BG21" s="94"/>
      <c r="BH21" s="94"/>
    </row>
    <row r="22" spans="1:60" ht="21" outlineLevel="1" x14ac:dyDescent="0.4">
      <c r="A22" s="62" t="s">
        <v>66</v>
      </c>
      <c r="B22" s="62"/>
      <c r="C22" s="62"/>
      <c r="D22" s="62"/>
      <c r="E22" s="62"/>
      <c r="F22" s="62"/>
      <c r="G22" s="62"/>
      <c r="H22" s="142"/>
      <c r="I22" s="142"/>
      <c r="J22" s="142"/>
      <c r="K22" s="142"/>
      <c r="L22" s="142"/>
      <c r="M22" s="142"/>
      <c r="N22" s="142"/>
      <c r="O22" s="142"/>
      <c r="P22" s="142"/>
      <c r="Q22" s="142"/>
      <c r="R22" s="65"/>
      <c r="S22" s="94"/>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94"/>
    </row>
    <row r="23" spans="1:60" outlineLevel="1" x14ac:dyDescent="0.3">
      <c r="A23" s="223" t="s">
        <v>95</v>
      </c>
      <c r="B23" s="224"/>
      <c r="C23" s="224"/>
      <c r="D23" s="224"/>
      <c r="E23" s="224"/>
      <c r="F23" s="224"/>
      <c r="G23" s="224"/>
      <c r="H23" s="144"/>
      <c r="I23" s="144"/>
      <c r="J23" s="144"/>
      <c r="K23" s="65"/>
      <c r="L23" s="65"/>
      <c r="M23" s="65"/>
      <c r="N23" s="65"/>
      <c r="O23" s="65"/>
      <c r="P23" s="65"/>
      <c r="Q23" s="139"/>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94"/>
    </row>
    <row r="24" spans="1:60" outlineLevel="1" x14ac:dyDescent="0.3">
      <c r="A24" s="221" t="s">
        <v>96</v>
      </c>
      <c r="B24" s="222"/>
      <c r="C24" s="222"/>
      <c r="D24" s="222"/>
      <c r="E24" s="222"/>
      <c r="F24" s="222"/>
      <c r="G24" s="222"/>
      <c r="H24" s="143"/>
      <c r="I24" s="143"/>
      <c r="J24" s="143"/>
      <c r="K24" s="65"/>
      <c r="L24" s="65"/>
      <c r="M24" s="65"/>
      <c r="N24" s="65"/>
      <c r="O24" s="65"/>
      <c r="P24" s="65"/>
      <c r="Q24" s="139"/>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94"/>
    </row>
    <row r="25" spans="1:60" outlineLevel="1" x14ac:dyDescent="0.3">
      <c r="A25" s="223" t="s">
        <v>224</v>
      </c>
      <c r="B25" s="224"/>
      <c r="C25" s="224"/>
      <c r="D25" s="224"/>
      <c r="E25" s="224"/>
      <c r="F25" s="224"/>
      <c r="G25" s="224"/>
      <c r="H25" s="143"/>
      <c r="I25" s="143"/>
      <c r="J25" s="143"/>
      <c r="K25" s="65"/>
      <c r="L25" s="65"/>
      <c r="M25" s="65"/>
      <c r="N25" s="65"/>
      <c r="O25" s="65"/>
      <c r="P25" s="65"/>
      <c r="Q25" s="139"/>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94"/>
    </row>
    <row r="26" spans="1:60" outlineLevel="1" x14ac:dyDescent="0.3">
      <c r="A26" s="222" t="s">
        <v>97</v>
      </c>
      <c r="B26" s="222"/>
      <c r="C26" s="222"/>
      <c r="D26" s="222"/>
      <c r="E26" s="222"/>
      <c r="F26" s="222"/>
      <c r="G26" s="222"/>
      <c r="H26" s="143"/>
      <c r="I26" s="143"/>
      <c r="J26" s="143"/>
      <c r="K26" s="65"/>
      <c r="L26" s="65"/>
      <c r="M26" s="65"/>
      <c r="N26" s="65"/>
      <c r="O26" s="65"/>
      <c r="P26" s="65"/>
      <c r="Q26" s="139"/>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94"/>
    </row>
    <row r="27" spans="1:60" ht="18.75" customHeight="1" outlineLevel="1" x14ac:dyDescent="0.3">
      <c r="A27" s="224" t="s">
        <v>98</v>
      </c>
      <c r="B27" s="224"/>
      <c r="C27" s="224"/>
      <c r="D27" s="224"/>
      <c r="E27" s="224"/>
      <c r="F27" s="224"/>
      <c r="G27" s="224"/>
      <c r="H27" s="143"/>
      <c r="I27" s="143"/>
      <c r="J27" s="143"/>
      <c r="K27" s="65"/>
      <c r="L27" s="65"/>
      <c r="M27" s="65"/>
      <c r="N27" s="65"/>
      <c r="O27" s="65"/>
      <c r="P27" s="65"/>
      <c r="Q27" s="139"/>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94"/>
    </row>
    <row r="28" spans="1:60" ht="32.25" customHeight="1" outlineLevel="1" x14ac:dyDescent="0.3">
      <c r="A28" s="222" t="s">
        <v>184</v>
      </c>
      <c r="B28" s="222"/>
      <c r="C28" s="222"/>
      <c r="D28" s="222"/>
      <c r="E28" s="222"/>
      <c r="F28" s="222"/>
      <c r="G28" s="222"/>
      <c r="H28" s="143"/>
      <c r="I28" s="143"/>
      <c r="J28" s="143"/>
      <c r="K28" s="65"/>
      <c r="L28" s="65"/>
      <c r="M28" s="65"/>
      <c r="N28" s="65"/>
      <c r="O28" s="65"/>
      <c r="P28" s="65"/>
      <c r="Q28" s="139"/>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94"/>
    </row>
    <row r="29" spans="1:60" x14ac:dyDescent="0.3">
      <c r="A29" s="65"/>
      <c r="B29" s="65"/>
      <c r="C29" s="65"/>
      <c r="D29" s="65"/>
      <c r="E29" s="65"/>
      <c r="F29" s="65"/>
      <c r="G29" s="65"/>
      <c r="H29" s="65"/>
      <c r="I29" s="65"/>
      <c r="J29" s="65"/>
      <c r="K29" s="65"/>
      <c r="L29" s="65"/>
      <c r="M29" s="65"/>
      <c r="N29" s="65"/>
      <c r="O29" s="65"/>
      <c r="P29" s="65"/>
      <c r="Q29" s="65"/>
      <c r="R29" s="65"/>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row>
    <row r="30" spans="1:60" s="1" customFormat="1" ht="27.75" customHeight="1" x14ac:dyDescent="0.45">
      <c r="A30" s="245" t="s">
        <v>99</v>
      </c>
      <c r="B30" s="245"/>
      <c r="C30" s="245"/>
      <c r="D30" s="245"/>
      <c r="E30" s="102"/>
      <c r="F30" s="102"/>
      <c r="G30" s="102"/>
      <c r="H30" s="102"/>
      <c r="I30" s="102"/>
      <c r="J30" s="102"/>
      <c r="K30" s="102"/>
      <c r="L30" s="102"/>
      <c r="M30" s="102"/>
      <c r="N30" s="102"/>
      <c r="O30" s="102"/>
      <c r="P30" s="103"/>
      <c r="Q30" s="10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7"/>
      <c r="BE30" s="7"/>
      <c r="BF30" s="7"/>
      <c r="BG30" s="7"/>
    </row>
    <row r="31" spans="1:60" s="13" customFormat="1" ht="27.75" customHeight="1" x14ac:dyDescent="0.45">
      <c r="A31" s="104"/>
      <c r="B31" s="104"/>
      <c r="C31" s="104"/>
      <c r="D31" s="104"/>
      <c r="E31" s="105"/>
      <c r="F31" s="105"/>
      <c r="G31" s="105"/>
      <c r="H31" s="105"/>
      <c r="I31" s="105"/>
      <c r="J31" s="105"/>
      <c r="K31" s="105"/>
      <c r="L31" s="105"/>
      <c r="M31" s="105"/>
      <c r="N31" s="105"/>
      <c r="O31" s="105"/>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row>
    <row r="32" spans="1:60" s="1" customFormat="1" ht="29.25" customHeight="1" outlineLevel="1" thickBot="1" x14ac:dyDescent="0.5">
      <c r="A32" s="65"/>
      <c r="B32" s="125" t="s">
        <v>7</v>
      </c>
      <c r="C32" s="126" t="s">
        <v>47</v>
      </c>
      <c r="D32" s="127">
        <v>2018</v>
      </c>
      <c r="E32" s="128">
        <v>2019</v>
      </c>
      <c r="F32" s="246">
        <v>2020</v>
      </c>
      <c r="G32" s="247"/>
      <c r="H32" s="95"/>
      <c r="I32" s="95"/>
      <c r="J32" s="95"/>
      <c r="K32" s="95"/>
      <c r="L32" s="95"/>
      <c r="M32" s="95"/>
      <c r="N32" s="7"/>
      <c r="O32" s="7"/>
      <c r="P32" s="7"/>
      <c r="Q32" s="248"/>
      <c r="R32" s="248"/>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row>
    <row r="33" spans="1:60" s="1" customFormat="1" ht="23.7" customHeight="1" outlineLevel="1" x14ac:dyDescent="0.45">
      <c r="A33" s="7"/>
      <c r="B33" s="129" t="s">
        <v>25</v>
      </c>
      <c r="C33" s="130">
        <v>8450000</v>
      </c>
      <c r="D33" s="131">
        <f>11950000</f>
        <v>11950000</v>
      </c>
      <c r="E33" s="132" t="s">
        <v>42</v>
      </c>
      <c r="F33" s="249" t="s">
        <v>43</v>
      </c>
      <c r="G33" s="250"/>
      <c r="H33" s="95"/>
      <c r="I33" s="95"/>
      <c r="J33" s="95"/>
      <c r="K33" s="95"/>
      <c r="L33" s="95"/>
      <c r="M33" s="95"/>
      <c r="N33" s="7"/>
      <c r="O33" s="7"/>
      <c r="P33" s="63"/>
      <c r="Q33" s="63"/>
      <c r="R33" s="63"/>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row>
    <row r="34" spans="1:60" s="1" customFormat="1" ht="23.7" customHeight="1" outlineLevel="1" x14ac:dyDescent="0.45">
      <c r="A34" s="65"/>
      <c r="B34" s="133" t="s">
        <v>23</v>
      </c>
      <c r="C34" s="134">
        <v>0.1</v>
      </c>
      <c r="D34" s="135">
        <v>0.1</v>
      </c>
      <c r="E34" s="136" t="s">
        <v>42</v>
      </c>
      <c r="F34" s="235" t="s">
        <v>43</v>
      </c>
      <c r="G34" s="236"/>
      <c r="H34" s="95"/>
      <c r="I34" s="95"/>
      <c r="J34" s="95"/>
      <c r="K34" s="95"/>
      <c r="L34" s="95"/>
      <c r="M34" s="95"/>
      <c r="N34" s="95"/>
      <c r="O34" s="95"/>
      <c r="P34" s="95"/>
      <c r="Q34" s="7"/>
      <c r="R34" s="7"/>
      <c r="S34" s="63"/>
      <c r="T34" s="63"/>
      <c r="U34" s="63"/>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row>
    <row r="35" spans="1:60" s="1" customFormat="1" ht="23.7" customHeight="1" outlineLevel="1" x14ac:dyDescent="0.45">
      <c r="A35" s="65"/>
      <c r="B35" s="133" t="s">
        <v>24</v>
      </c>
      <c r="C35" s="134">
        <v>0.9</v>
      </c>
      <c r="D35" s="135">
        <v>0.9</v>
      </c>
      <c r="E35" s="136" t="s">
        <v>42</v>
      </c>
      <c r="F35" s="235" t="s">
        <v>43</v>
      </c>
      <c r="G35" s="236"/>
      <c r="H35" s="95"/>
      <c r="I35" s="95"/>
      <c r="J35" s="95"/>
      <c r="K35" s="95"/>
      <c r="L35" s="95"/>
      <c r="M35" s="95"/>
      <c r="N35" s="95"/>
      <c r="O35" s="95"/>
      <c r="P35" s="95"/>
      <c r="Q35" s="7"/>
      <c r="R35" s="7"/>
      <c r="S35" s="63"/>
      <c r="T35" s="63"/>
      <c r="U35" s="63"/>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row>
    <row r="36" spans="1:60" s="1" customFormat="1" ht="19.5" customHeight="1" outlineLevel="1" x14ac:dyDescent="0.45">
      <c r="A36" s="65"/>
      <c r="B36" s="3"/>
      <c r="C36" s="3"/>
      <c r="D36" s="95"/>
      <c r="E36" s="95"/>
      <c r="F36" s="95"/>
      <c r="G36" s="95"/>
      <c r="H36" s="95"/>
      <c r="I36" s="95"/>
      <c r="J36" s="95"/>
      <c r="K36" s="95"/>
      <c r="L36" s="95"/>
      <c r="M36" s="95"/>
      <c r="N36" s="95"/>
      <c r="O36" s="95"/>
      <c r="P36" s="95"/>
      <c r="Q36" s="7"/>
      <c r="R36" s="7"/>
      <c r="S36" s="106" t="s">
        <v>44</v>
      </c>
      <c r="T36" s="6"/>
      <c r="U36" s="6"/>
      <c r="V36" s="6"/>
      <c r="W36" s="6"/>
      <c r="X36" s="6"/>
      <c r="Y36" s="6"/>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row>
    <row r="37" spans="1:60" ht="21" outlineLevel="1" x14ac:dyDescent="0.4">
      <c r="A37" s="237" t="s">
        <v>63</v>
      </c>
      <c r="B37" s="237"/>
      <c r="C37" s="237"/>
      <c r="D37" s="237"/>
      <c r="E37" s="237"/>
      <c r="F37" s="237"/>
      <c r="G37" s="238"/>
      <c r="H37" s="239" t="s">
        <v>39</v>
      </c>
      <c r="I37" s="240"/>
      <c r="J37" s="240"/>
      <c r="K37" s="240"/>
      <c r="L37" s="241"/>
      <c r="M37" s="242" t="s">
        <v>46</v>
      </c>
      <c r="N37" s="243"/>
      <c r="O37" s="243"/>
      <c r="P37" s="243"/>
      <c r="Q37" s="244"/>
      <c r="R37" s="65"/>
      <c r="S37" s="65"/>
      <c r="T37" s="226" t="s">
        <v>9</v>
      </c>
      <c r="U37" s="227"/>
      <c r="V37" s="227"/>
      <c r="W37" s="227"/>
      <c r="X37" s="228"/>
      <c r="Y37" s="226" t="s">
        <v>14</v>
      </c>
      <c r="Z37" s="227"/>
      <c r="AA37" s="227"/>
      <c r="AB37" s="227"/>
      <c r="AC37" s="228"/>
      <c r="AD37" s="226" t="s">
        <v>22</v>
      </c>
      <c r="AE37" s="227"/>
      <c r="AF37" s="227"/>
      <c r="AG37" s="227"/>
      <c r="AH37" s="228"/>
      <c r="AI37" s="226" t="s">
        <v>11</v>
      </c>
      <c r="AJ37" s="227"/>
      <c r="AK37" s="227"/>
      <c r="AL37" s="227"/>
      <c r="AM37" s="228"/>
      <c r="AN37" s="226" t="s">
        <v>12</v>
      </c>
      <c r="AO37" s="227"/>
      <c r="AP37" s="227"/>
      <c r="AQ37" s="227"/>
      <c r="AR37" s="228"/>
      <c r="AS37" s="226" t="s">
        <v>10</v>
      </c>
      <c r="AT37" s="227"/>
      <c r="AU37" s="227"/>
      <c r="AV37" s="227"/>
      <c r="AW37" s="228"/>
      <c r="AX37" s="226" t="s">
        <v>15</v>
      </c>
      <c r="AY37" s="227"/>
      <c r="AZ37" s="227"/>
      <c r="BA37" s="227"/>
      <c r="BB37" s="228"/>
      <c r="BC37" s="226" t="s">
        <v>13</v>
      </c>
      <c r="BD37" s="227"/>
      <c r="BE37" s="227"/>
      <c r="BF37" s="227"/>
      <c r="BG37" s="228"/>
    </row>
    <row r="38" spans="1:60" ht="29.7" customHeight="1" outlineLevel="1" thickBot="1" x14ac:dyDescent="0.35">
      <c r="A38" s="97" t="s">
        <v>4</v>
      </c>
      <c r="B38" s="46" t="s">
        <v>6</v>
      </c>
      <c r="C38" s="46" t="s">
        <v>3</v>
      </c>
      <c r="D38" s="229" t="s">
        <v>64</v>
      </c>
      <c r="E38" s="230"/>
      <c r="F38" s="47" t="s">
        <v>8</v>
      </c>
      <c r="G38" s="47" t="s">
        <v>0</v>
      </c>
      <c r="H38" s="268" t="s">
        <v>105</v>
      </c>
      <c r="I38" s="269"/>
      <c r="J38" s="269"/>
      <c r="K38" s="269"/>
      <c r="L38" s="270"/>
      <c r="M38" s="50" t="s">
        <v>20</v>
      </c>
      <c r="N38" s="53" t="s">
        <v>28</v>
      </c>
      <c r="O38" s="50" t="s">
        <v>27</v>
      </c>
      <c r="P38" s="53" t="s">
        <v>21</v>
      </c>
      <c r="Q38" s="50" t="s">
        <v>45</v>
      </c>
      <c r="R38" s="65"/>
      <c r="S38" s="65"/>
      <c r="T38" s="88" t="s">
        <v>20</v>
      </c>
      <c r="U38" s="59" t="s">
        <v>28</v>
      </c>
      <c r="V38" s="59" t="s">
        <v>27</v>
      </c>
      <c r="W38" s="59" t="s">
        <v>21</v>
      </c>
      <c r="X38" s="85" t="s">
        <v>45</v>
      </c>
      <c r="Y38" s="88" t="s">
        <v>20</v>
      </c>
      <c r="Z38" s="59" t="s">
        <v>28</v>
      </c>
      <c r="AA38" s="59" t="s">
        <v>27</v>
      </c>
      <c r="AB38" s="59" t="s">
        <v>21</v>
      </c>
      <c r="AC38" s="85" t="s">
        <v>45</v>
      </c>
      <c r="AD38" s="88" t="s">
        <v>20</v>
      </c>
      <c r="AE38" s="59" t="s">
        <v>28</v>
      </c>
      <c r="AF38" s="59" t="s">
        <v>27</v>
      </c>
      <c r="AG38" s="59" t="s">
        <v>21</v>
      </c>
      <c r="AH38" s="85" t="s">
        <v>45</v>
      </c>
      <c r="AI38" s="88" t="s">
        <v>20</v>
      </c>
      <c r="AJ38" s="59" t="s">
        <v>28</v>
      </c>
      <c r="AK38" s="59" t="s">
        <v>27</v>
      </c>
      <c r="AL38" s="59" t="s">
        <v>21</v>
      </c>
      <c r="AM38" s="85" t="s">
        <v>45</v>
      </c>
      <c r="AN38" s="88" t="s">
        <v>20</v>
      </c>
      <c r="AO38" s="59" t="s">
        <v>28</v>
      </c>
      <c r="AP38" s="59" t="s">
        <v>27</v>
      </c>
      <c r="AQ38" s="59" t="s">
        <v>21</v>
      </c>
      <c r="AR38" s="85" t="s">
        <v>45</v>
      </c>
      <c r="AS38" s="88" t="s">
        <v>20</v>
      </c>
      <c r="AT38" s="59" t="s">
        <v>28</v>
      </c>
      <c r="AU38" s="59" t="s">
        <v>27</v>
      </c>
      <c r="AV38" s="59" t="s">
        <v>21</v>
      </c>
      <c r="AW38" s="85"/>
      <c r="AX38" s="88" t="s">
        <v>20</v>
      </c>
      <c r="AY38" s="59" t="s">
        <v>28</v>
      </c>
      <c r="AZ38" s="59" t="s">
        <v>27</v>
      </c>
      <c r="BA38" s="59" t="s">
        <v>21</v>
      </c>
      <c r="BB38" s="85"/>
      <c r="BC38" s="88" t="s">
        <v>20</v>
      </c>
      <c r="BD38" s="59" t="s">
        <v>28</v>
      </c>
      <c r="BE38" s="59" t="s">
        <v>27</v>
      </c>
      <c r="BF38" s="59" t="s">
        <v>21</v>
      </c>
      <c r="BG38" s="85" t="s">
        <v>45</v>
      </c>
    </row>
    <row r="39" spans="1:60" ht="57.6" outlineLevel="1" x14ac:dyDescent="0.3">
      <c r="A39" s="98" t="s">
        <v>16</v>
      </c>
      <c r="B39" s="9" t="s">
        <v>100</v>
      </c>
      <c r="C39" s="9" t="s">
        <v>101</v>
      </c>
      <c r="D39" s="231" t="s">
        <v>102</v>
      </c>
      <c r="E39" s="232"/>
      <c r="F39" s="9" t="s">
        <v>72</v>
      </c>
      <c r="G39" s="9" t="s">
        <v>104</v>
      </c>
      <c r="H39" s="259" t="s">
        <v>191</v>
      </c>
      <c r="I39" s="260"/>
      <c r="J39" s="260"/>
      <c r="K39" s="260"/>
      <c r="L39" s="261"/>
      <c r="M39" s="51"/>
      <c r="N39" s="54"/>
      <c r="O39" s="52"/>
      <c r="P39" s="54"/>
      <c r="Q39" s="52"/>
      <c r="R39" s="65"/>
      <c r="S39" s="91" t="s">
        <v>16</v>
      </c>
      <c r="T39" s="89"/>
      <c r="U39" s="60"/>
      <c r="V39" s="60"/>
      <c r="W39" s="60"/>
      <c r="X39" s="86"/>
      <c r="Y39" s="89"/>
      <c r="Z39" s="60"/>
      <c r="AA39" s="60"/>
      <c r="AB39" s="60"/>
      <c r="AC39" s="86"/>
      <c r="AD39" s="89"/>
      <c r="AE39" s="60"/>
      <c r="AF39" s="60"/>
      <c r="AG39" s="60"/>
      <c r="AH39" s="86"/>
      <c r="AI39" s="89"/>
      <c r="AJ39" s="60"/>
      <c r="AK39" s="60"/>
      <c r="AL39" s="60"/>
      <c r="AM39" s="86"/>
      <c r="AN39" s="89"/>
      <c r="AO39" s="60"/>
      <c r="AP39" s="60"/>
      <c r="AQ39" s="60"/>
      <c r="AR39" s="86"/>
      <c r="AS39" s="89"/>
      <c r="AT39" s="60"/>
      <c r="AU39" s="60"/>
      <c r="AV39" s="60"/>
      <c r="AW39" s="86"/>
      <c r="AX39" s="89"/>
      <c r="AY39" s="60"/>
      <c r="AZ39" s="60"/>
      <c r="BA39" s="60"/>
      <c r="BB39" s="86"/>
      <c r="BC39" s="89"/>
      <c r="BD39" s="60"/>
      <c r="BE39" s="60"/>
      <c r="BF39" s="60"/>
      <c r="BG39" s="86"/>
    </row>
    <row r="40" spans="1:60" ht="63" customHeight="1" outlineLevel="1" x14ac:dyDescent="0.3">
      <c r="A40" s="99" t="s">
        <v>17</v>
      </c>
      <c r="B40" s="11" t="s">
        <v>103</v>
      </c>
      <c r="C40" s="11" t="s">
        <v>229</v>
      </c>
      <c r="D40" s="233" t="s">
        <v>108</v>
      </c>
      <c r="E40" s="234"/>
      <c r="F40" s="11" t="s">
        <v>72</v>
      </c>
      <c r="G40" s="11" t="s">
        <v>77</v>
      </c>
      <c r="H40" s="271" t="s">
        <v>220</v>
      </c>
      <c r="I40" s="272"/>
      <c r="J40" s="272"/>
      <c r="K40" s="272"/>
      <c r="L40" s="273"/>
      <c r="M40" s="51"/>
      <c r="N40" s="55"/>
      <c r="O40" s="51"/>
      <c r="P40" s="55"/>
      <c r="Q40" s="51"/>
      <c r="R40" s="65"/>
      <c r="S40" s="92" t="s">
        <v>17</v>
      </c>
      <c r="T40" s="265">
        <v>9</v>
      </c>
      <c r="U40" s="266"/>
      <c r="V40" s="266"/>
      <c r="W40" s="266"/>
      <c r="X40" s="267"/>
      <c r="Y40" s="265">
        <v>13</v>
      </c>
      <c r="Z40" s="266"/>
      <c r="AA40" s="266"/>
      <c r="AB40" s="266"/>
      <c r="AC40" s="267"/>
      <c r="AD40" s="265">
        <v>24</v>
      </c>
      <c r="AE40" s="266"/>
      <c r="AF40" s="266"/>
      <c r="AG40" s="266"/>
      <c r="AH40" s="267"/>
      <c r="AI40" s="265">
        <v>6</v>
      </c>
      <c r="AJ40" s="266"/>
      <c r="AK40" s="266"/>
      <c r="AL40" s="266"/>
      <c r="AM40" s="267"/>
      <c r="AN40" s="265">
        <v>13</v>
      </c>
      <c r="AO40" s="266"/>
      <c r="AP40" s="266"/>
      <c r="AQ40" s="266"/>
      <c r="AR40" s="267"/>
      <c r="AS40" s="265">
        <v>10</v>
      </c>
      <c r="AT40" s="266"/>
      <c r="AU40" s="266"/>
      <c r="AV40" s="266"/>
      <c r="AW40" s="267"/>
      <c r="AX40" s="265">
        <v>10</v>
      </c>
      <c r="AY40" s="266"/>
      <c r="AZ40" s="266"/>
      <c r="BA40" s="266"/>
      <c r="BB40" s="267"/>
      <c r="BC40" s="265">
        <v>11</v>
      </c>
      <c r="BD40" s="266"/>
      <c r="BE40" s="266"/>
      <c r="BF40" s="266"/>
      <c r="BG40" s="267"/>
    </row>
    <row r="41" spans="1:60" ht="31.5" customHeight="1" outlineLevel="1" x14ac:dyDescent="0.45">
      <c r="A41" s="65"/>
      <c r="B41" s="95"/>
      <c r="C41" s="95"/>
      <c r="D41" s="95"/>
      <c r="E41" s="95"/>
      <c r="F41" s="95"/>
      <c r="G41" s="95"/>
      <c r="H41" s="95"/>
      <c r="I41" s="95"/>
      <c r="J41" s="95"/>
      <c r="K41" s="95"/>
      <c r="L41" s="65"/>
      <c r="M41" s="65"/>
      <c r="N41" s="65"/>
      <c r="O41" s="65"/>
      <c r="P41" s="65"/>
      <c r="Q41" s="65"/>
      <c r="R41" s="7"/>
      <c r="S41" s="137"/>
      <c r="T41" s="138"/>
      <c r="U41" s="138"/>
      <c r="V41" s="138"/>
      <c r="W41" s="138"/>
      <c r="X41" s="138"/>
      <c r="Y41" s="138"/>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4"/>
      <c r="BG41" s="94"/>
      <c r="BH41" s="94"/>
    </row>
    <row r="42" spans="1:60" ht="21" outlineLevel="1" x14ac:dyDescent="0.4">
      <c r="A42" s="62" t="s">
        <v>65</v>
      </c>
      <c r="B42" s="62"/>
      <c r="C42" s="62"/>
      <c r="D42" s="62"/>
      <c r="E42" s="62"/>
      <c r="F42" s="62"/>
      <c r="G42" s="62"/>
      <c r="H42" s="142"/>
      <c r="I42" s="142"/>
      <c r="J42" s="142"/>
      <c r="K42" s="142"/>
      <c r="L42" s="142"/>
      <c r="M42" s="142"/>
      <c r="N42" s="142"/>
      <c r="O42" s="142"/>
      <c r="P42" s="142"/>
      <c r="Q42" s="142"/>
      <c r="R42" s="65"/>
      <c r="S42" s="94"/>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94"/>
    </row>
    <row r="43" spans="1:60" ht="15.75" customHeight="1" outlineLevel="1" x14ac:dyDescent="0.3">
      <c r="A43" s="223" t="s">
        <v>107</v>
      </c>
      <c r="B43" s="224"/>
      <c r="C43" s="224"/>
      <c r="D43" s="224"/>
      <c r="E43" s="224"/>
      <c r="F43" s="224"/>
      <c r="G43" s="224"/>
      <c r="H43" s="144"/>
      <c r="I43" s="144"/>
      <c r="J43" s="144"/>
      <c r="K43" s="65"/>
      <c r="L43" s="65"/>
      <c r="M43" s="65"/>
      <c r="N43" s="65"/>
      <c r="O43" s="65"/>
      <c r="P43" s="65"/>
      <c r="Q43" s="139"/>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94"/>
    </row>
    <row r="44" spans="1:60" ht="15.75" customHeight="1" outlineLevel="1" x14ac:dyDescent="0.3">
      <c r="A44" s="221" t="s">
        <v>106</v>
      </c>
      <c r="B44" s="222"/>
      <c r="C44" s="222"/>
      <c r="D44" s="222"/>
      <c r="E44" s="222"/>
      <c r="F44" s="222"/>
      <c r="G44" s="222"/>
      <c r="H44" s="143"/>
      <c r="I44" s="143"/>
      <c r="J44" s="143"/>
      <c r="K44" s="65"/>
      <c r="L44" s="65"/>
      <c r="M44" s="65"/>
      <c r="N44" s="65"/>
      <c r="O44" s="65"/>
      <c r="P44" s="65"/>
      <c r="Q44" s="139"/>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94"/>
    </row>
    <row r="45" spans="1:60" ht="17.25" customHeight="1" outlineLevel="1" x14ac:dyDescent="0.3">
      <c r="A45" s="223" t="s">
        <v>119</v>
      </c>
      <c r="B45" s="224"/>
      <c r="C45" s="224"/>
      <c r="D45" s="224"/>
      <c r="E45" s="224"/>
      <c r="F45" s="224"/>
      <c r="G45" s="224"/>
      <c r="H45" s="143"/>
      <c r="I45" s="143"/>
      <c r="J45" s="143"/>
      <c r="K45" s="65"/>
      <c r="L45" s="65"/>
      <c r="M45" s="65"/>
      <c r="N45" s="65"/>
      <c r="O45" s="65"/>
      <c r="P45" s="65"/>
      <c r="Q45" s="139"/>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94"/>
    </row>
    <row r="46" spans="1:60" x14ac:dyDescent="0.3">
      <c r="A46" s="257" t="s">
        <v>118</v>
      </c>
      <c r="B46" s="257"/>
      <c r="C46" s="257"/>
      <c r="D46" s="257"/>
      <c r="E46" s="257"/>
      <c r="F46" s="257"/>
      <c r="G46" s="257"/>
    </row>
    <row r="47" spans="1:60" x14ac:dyDescent="0.3">
      <c r="A47" s="258" t="s">
        <v>117</v>
      </c>
      <c r="B47" s="258"/>
      <c r="C47" s="258"/>
      <c r="D47" s="258"/>
      <c r="E47" s="258"/>
      <c r="F47" s="258"/>
      <c r="G47" s="258"/>
    </row>
    <row r="48" spans="1:60" x14ac:dyDescent="0.3">
      <c r="A48" s="257" t="s">
        <v>183</v>
      </c>
      <c r="B48" s="257"/>
      <c r="C48" s="257"/>
      <c r="D48" s="257"/>
      <c r="E48" s="257"/>
      <c r="F48" s="257"/>
      <c r="G48" s="257"/>
    </row>
    <row r="50" spans="1:64" ht="23.4" x14ac:dyDescent="0.45">
      <c r="A50" s="245" t="s">
        <v>215</v>
      </c>
      <c r="B50" s="245"/>
      <c r="C50" s="245"/>
      <c r="D50" s="245"/>
      <c r="E50" s="102"/>
      <c r="F50" s="102"/>
      <c r="G50" s="102"/>
      <c r="H50" s="102"/>
      <c r="I50" s="102"/>
      <c r="J50" s="102"/>
      <c r="K50" s="102"/>
      <c r="L50" s="102"/>
      <c r="M50" s="102"/>
      <c r="N50" s="102"/>
      <c r="O50" s="102"/>
      <c r="P50" s="103"/>
      <c r="Q50" s="10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7"/>
      <c r="BJ50" s="7"/>
      <c r="BK50" s="7"/>
      <c r="BL50" s="7"/>
    </row>
    <row r="51" spans="1:64" ht="23.4" x14ac:dyDescent="0.45">
      <c r="A51" s="104"/>
      <c r="B51" s="104"/>
      <c r="C51" s="104"/>
      <c r="D51" s="104"/>
      <c r="E51" s="105"/>
      <c r="F51" s="105"/>
      <c r="G51" s="105"/>
      <c r="H51" s="105"/>
      <c r="I51" s="105"/>
      <c r="J51" s="105"/>
      <c r="K51" s="105"/>
      <c r="L51" s="105"/>
      <c r="M51" s="105"/>
      <c r="N51" s="105"/>
      <c r="O51" s="105"/>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row>
    <row r="52" spans="1:64" ht="24" thickBot="1" x14ac:dyDescent="0.5">
      <c r="A52" s="65"/>
      <c r="B52" s="125" t="s">
        <v>7</v>
      </c>
      <c r="C52" s="126" t="s">
        <v>47</v>
      </c>
      <c r="D52" s="127">
        <v>2018</v>
      </c>
      <c r="E52" s="128">
        <v>2019</v>
      </c>
      <c r="F52" s="246">
        <v>2020</v>
      </c>
      <c r="G52" s="247"/>
      <c r="H52" s="95"/>
      <c r="I52" s="95"/>
      <c r="J52" s="95"/>
      <c r="K52" s="95"/>
      <c r="L52" s="95"/>
      <c r="M52" s="95"/>
      <c r="N52" s="7"/>
      <c r="O52" s="7"/>
      <c r="P52" s="7"/>
      <c r="Q52" s="248"/>
      <c r="R52" s="248"/>
      <c r="S52" s="248"/>
      <c r="T52" s="248"/>
      <c r="U52" s="248"/>
      <c r="V52" s="248"/>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1:64" ht="23.4" x14ac:dyDescent="0.45">
      <c r="A53" s="7"/>
      <c r="B53" s="129" t="s">
        <v>25</v>
      </c>
      <c r="C53" s="130">
        <v>10095000</v>
      </c>
      <c r="D53" s="131">
        <v>25155000</v>
      </c>
      <c r="E53" s="132" t="s">
        <v>42</v>
      </c>
      <c r="F53" s="249" t="s">
        <v>43</v>
      </c>
      <c r="G53" s="250"/>
      <c r="H53" s="95"/>
      <c r="I53" s="95"/>
      <c r="J53" s="95"/>
      <c r="K53" s="95"/>
      <c r="L53" s="95"/>
      <c r="M53" s="95"/>
      <c r="N53" s="7"/>
      <c r="O53" s="7"/>
      <c r="P53" s="145"/>
      <c r="Q53" s="145"/>
      <c r="R53" s="145"/>
      <c r="S53" s="145"/>
      <c r="T53" s="145"/>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row>
    <row r="54" spans="1:64" ht="23.4" x14ac:dyDescent="0.45">
      <c r="A54" s="65"/>
      <c r="B54" s="133" t="s">
        <v>23</v>
      </c>
      <c r="C54" s="134">
        <v>0.2</v>
      </c>
      <c r="D54" s="135">
        <v>0.1</v>
      </c>
      <c r="E54" s="136" t="s">
        <v>42</v>
      </c>
      <c r="F54" s="235" t="s">
        <v>43</v>
      </c>
      <c r="G54" s="236"/>
      <c r="H54" s="95"/>
      <c r="I54" s="95"/>
      <c r="J54" s="95"/>
      <c r="K54" s="95"/>
      <c r="L54" s="95"/>
      <c r="M54" s="95"/>
      <c r="N54" s="95"/>
      <c r="O54" s="95"/>
      <c r="P54" s="95"/>
      <c r="Q54" s="7"/>
      <c r="R54" s="7"/>
      <c r="S54" s="7"/>
      <c r="T54" s="145"/>
      <c r="U54" s="145"/>
      <c r="V54" s="145"/>
      <c r="W54" s="145"/>
      <c r="X54" s="145"/>
      <c r="Y54" s="145"/>
      <c r="Z54" s="145"/>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row>
    <row r="55" spans="1:64" ht="23.4" x14ac:dyDescent="0.45">
      <c r="A55" s="65"/>
      <c r="B55" s="133" t="s">
        <v>24</v>
      </c>
      <c r="C55" s="134">
        <v>0.8</v>
      </c>
      <c r="D55" s="135">
        <v>0.9</v>
      </c>
      <c r="E55" s="136" t="s">
        <v>42</v>
      </c>
      <c r="F55" s="235" t="s">
        <v>43</v>
      </c>
      <c r="G55" s="236"/>
      <c r="H55" s="95"/>
      <c r="I55" s="95"/>
      <c r="J55" s="95"/>
      <c r="K55" s="95"/>
      <c r="L55" s="95"/>
      <c r="M55" s="95"/>
      <c r="N55" s="95"/>
      <c r="O55" s="95"/>
      <c r="P55" s="95"/>
      <c r="Q55" s="7"/>
      <c r="R55" s="7"/>
      <c r="S55" s="7"/>
      <c r="T55" s="145"/>
      <c r="U55" s="145"/>
      <c r="V55" s="145"/>
      <c r="W55" s="145"/>
      <c r="X55" s="145"/>
      <c r="Y55" s="145"/>
      <c r="Z55" s="145"/>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row>
    <row r="56" spans="1:64" ht="23.4" x14ac:dyDescent="0.45">
      <c r="A56" s="65"/>
      <c r="B56" s="3"/>
      <c r="C56" s="3"/>
      <c r="D56" s="95"/>
      <c r="E56" s="95"/>
      <c r="F56" s="95"/>
      <c r="G56" s="95"/>
      <c r="H56" s="95"/>
      <c r="I56" s="95"/>
      <c r="J56" s="95"/>
      <c r="K56" s="95"/>
      <c r="L56" s="95"/>
      <c r="M56" s="95"/>
      <c r="N56" s="95"/>
      <c r="O56" s="95"/>
      <c r="P56" s="95"/>
      <c r="Q56" s="7"/>
      <c r="R56" s="7"/>
      <c r="S56" s="7"/>
      <c r="T56" s="7"/>
      <c r="U56" s="7"/>
      <c r="V56" s="7"/>
      <c r="W56" s="7"/>
      <c r="X56" s="106" t="s">
        <v>44</v>
      </c>
      <c r="Y56" s="6"/>
      <c r="Z56" s="6"/>
      <c r="AA56" s="6"/>
      <c r="AB56" s="6"/>
      <c r="AC56" s="6"/>
      <c r="AD56" s="6"/>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row>
    <row r="57" spans="1:64" ht="21" x14ac:dyDescent="0.4">
      <c r="A57" s="237" t="s">
        <v>129</v>
      </c>
      <c r="B57" s="237"/>
      <c r="C57" s="237"/>
      <c r="D57" s="237"/>
      <c r="E57" s="237"/>
      <c r="F57" s="237"/>
      <c r="G57" s="238"/>
      <c r="H57" s="239" t="s">
        <v>39</v>
      </c>
      <c r="I57" s="240"/>
      <c r="J57" s="240"/>
      <c r="K57" s="240"/>
      <c r="L57" s="241"/>
      <c r="M57" s="242" t="s">
        <v>46</v>
      </c>
      <c r="N57" s="243"/>
      <c r="O57" s="243"/>
      <c r="P57" s="243"/>
      <c r="Q57" s="244"/>
      <c r="R57" s="65"/>
      <c r="S57" s="65"/>
      <c r="T57" s="65"/>
      <c r="U57" s="65"/>
      <c r="V57" s="65"/>
      <c r="W57" s="65"/>
      <c r="X57" s="65"/>
      <c r="Y57" s="226" t="s">
        <v>9</v>
      </c>
      <c r="Z57" s="227"/>
      <c r="AA57" s="227"/>
      <c r="AB57" s="227"/>
      <c r="AC57" s="228"/>
      <c r="AD57" s="226" t="s">
        <v>14</v>
      </c>
      <c r="AE57" s="227"/>
      <c r="AF57" s="227"/>
      <c r="AG57" s="227"/>
      <c r="AH57" s="228"/>
      <c r="AI57" s="226" t="s">
        <v>22</v>
      </c>
      <c r="AJ57" s="227"/>
      <c r="AK57" s="227"/>
      <c r="AL57" s="227"/>
      <c r="AM57" s="228"/>
      <c r="AN57" s="226" t="s">
        <v>11</v>
      </c>
      <c r="AO57" s="227"/>
      <c r="AP57" s="227"/>
      <c r="AQ57" s="227"/>
      <c r="AR57" s="228"/>
      <c r="AS57" s="226" t="s">
        <v>12</v>
      </c>
      <c r="AT57" s="227"/>
      <c r="AU57" s="227"/>
      <c r="AV57" s="227"/>
      <c r="AW57" s="228"/>
      <c r="AX57" s="226" t="s">
        <v>10</v>
      </c>
      <c r="AY57" s="227"/>
      <c r="AZ57" s="227"/>
      <c r="BA57" s="227"/>
      <c r="BB57" s="228"/>
      <c r="BC57" s="226" t="s">
        <v>15</v>
      </c>
      <c r="BD57" s="227"/>
      <c r="BE57" s="227"/>
      <c r="BF57" s="227"/>
      <c r="BG57" s="228"/>
      <c r="BH57" s="226" t="s">
        <v>13</v>
      </c>
      <c r="BI57" s="227"/>
      <c r="BJ57" s="227"/>
      <c r="BK57" s="227"/>
      <c r="BL57" s="228"/>
    </row>
    <row r="58" spans="1:64" ht="15" thickBot="1" x14ac:dyDescent="0.35">
      <c r="A58" s="97" t="s">
        <v>4</v>
      </c>
      <c r="B58" s="46" t="s">
        <v>6</v>
      </c>
      <c r="C58" s="46" t="s">
        <v>3</v>
      </c>
      <c r="D58" s="229" t="s">
        <v>64</v>
      </c>
      <c r="E58" s="230"/>
      <c r="F58" s="47" t="s">
        <v>8</v>
      </c>
      <c r="G58" s="47" t="s">
        <v>0</v>
      </c>
      <c r="H58" s="40" t="s">
        <v>20</v>
      </c>
      <c r="I58" s="39" t="s">
        <v>28</v>
      </c>
      <c r="J58" s="40" t="s">
        <v>27</v>
      </c>
      <c r="K58" s="39" t="s">
        <v>21</v>
      </c>
      <c r="L58" s="40" t="s">
        <v>45</v>
      </c>
      <c r="M58" s="50" t="s">
        <v>20</v>
      </c>
      <c r="N58" s="53" t="s">
        <v>28</v>
      </c>
      <c r="O58" s="50" t="s">
        <v>27</v>
      </c>
      <c r="P58" s="53" t="s">
        <v>21</v>
      </c>
      <c r="Q58" s="50" t="s">
        <v>45</v>
      </c>
      <c r="R58" s="65"/>
      <c r="S58" s="65"/>
      <c r="T58" s="65"/>
      <c r="U58" s="65"/>
      <c r="V58" s="65"/>
      <c r="W58" s="65"/>
      <c r="X58" s="65"/>
      <c r="Y58" s="88" t="s">
        <v>20</v>
      </c>
      <c r="Z58" s="59" t="s">
        <v>28</v>
      </c>
      <c r="AA58" s="59" t="s">
        <v>27</v>
      </c>
      <c r="AB58" s="59" t="s">
        <v>21</v>
      </c>
      <c r="AC58" s="85" t="s">
        <v>45</v>
      </c>
      <c r="AD58" s="88" t="s">
        <v>20</v>
      </c>
      <c r="AE58" s="59" t="s">
        <v>28</v>
      </c>
      <c r="AF58" s="59" t="s">
        <v>27</v>
      </c>
      <c r="AG58" s="59" t="s">
        <v>21</v>
      </c>
      <c r="AH58" s="85" t="s">
        <v>45</v>
      </c>
      <c r="AI58" s="88" t="s">
        <v>20</v>
      </c>
      <c r="AJ58" s="59" t="s">
        <v>28</v>
      </c>
      <c r="AK58" s="59" t="s">
        <v>27</v>
      </c>
      <c r="AL58" s="59" t="s">
        <v>21</v>
      </c>
      <c r="AM58" s="85" t="s">
        <v>45</v>
      </c>
      <c r="AN58" s="88" t="s">
        <v>20</v>
      </c>
      <c r="AO58" s="59" t="s">
        <v>28</v>
      </c>
      <c r="AP58" s="59" t="s">
        <v>27</v>
      </c>
      <c r="AQ58" s="59" t="s">
        <v>21</v>
      </c>
      <c r="AR58" s="85" t="s">
        <v>45</v>
      </c>
      <c r="AS58" s="88" t="s">
        <v>20</v>
      </c>
      <c r="AT58" s="59" t="s">
        <v>28</v>
      </c>
      <c r="AU58" s="59" t="s">
        <v>27</v>
      </c>
      <c r="AV58" s="59" t="s">
        <v>21</v>
      </c>
      <c r="AW58" s="85" t="s">
        <v>45</v>
      </c>
      <c r="AX58" s="88" t="s">
        <v>20</v>
      </c>
      <c r="AY58" s="59" t="s">
        <v>28</v>
      </c>
      <c r="AZ58" s="59" t="s">
        <v>27</v>
      </c>
      <c r="BA58" s="59" t="s">
        <v>21</v>
      </c>
      <c r="BB58" s="85"/>
      <c r="BC58" s="88" t="s">
        <v>20</v>
      </c>
      <c r="BD58" s="59" t="s">
        <v>28</v>
      </c>
      <c r="BE58" s="59" t="s">
        <v>27</v>
      </c>
      <c r="BF58" s="59" t="s">
        <v>21</v>
      </c>
      <c r="BG58" s="85"/>
      <c r="BH58" s="88" t="s">
        <v>20</v>
      </c>
      <c r="BI58" s="59" t="s">
        <v>28</v>
      </c>
      <c r="BJ58" s="59" t="s">
        <v>27</v>
      </c>
      <c r="BK58" s="59" t="s">
        <v>21</v>
      </c>
      <c r="BL58" s="85" t="s">
        <v>45</v>
      </c>
    </row>
    <row r="59" spans="1:64" ht="115.2" x14ac:dyDescent="0.3">
      <c r="A59" s="98" t="s">
        <v>16</v>
      </c>
      <c r="B59" s="9" t="s">
        <v>230</v>
      </c>
      <c r="C59" s="9" t="s">
        <v>231</v>
      </c>
      <c r="D59" s="231" t="s">
        <v>109</v>
      </c>
      <c r="E59" s="232"/>
      <c r="F59" s="9" t="s">
        <v>110</v>
      </c>
      <c r="G59" s="9" t="s">
        <v>121</v>
      </c>
      <c r="H59" s="254">
        <v>61</v>
      </c>
      <c r="I59" s="255"/>
      <c r="J59" s="255"/>
      <c r="K59" s="255"/>
      <c r="L59" s="256"/>
      <c r="M59" s="251" t="s">
        <v>112</v>
      </c>
      <c r="N59" s="252"/>
      <c r="O59" s="252"/>
      <c r="P59" s="252"/>
      <c r="Q59" s="253"/>
      <c r="R59" s="65"/>
      <c r="S59" s="65"/>
      <c r="T59" s="65"/>
      <c r="U59" s="65"/>
      <c r="V59" s="65"/>
      <c r="W59" s="65"/>
      <c r="X59" s="91" t="s">
        <v>16</v>
      </c>
      <c r="Y59" s="89"/>
      <c r="Z59" s="60"/>
      <c r="AA59" s="60"/>
      <c r="AB59" s="60"/>
      <c r="AC59" s="86">
        <v>11</v>
      </c>
      <c r="AD59" s="89"/>
      <c r="AE59" s="60"/>
      <c r="AF59" s="60"/>
      <c r="AG59" s="60"/>
      <c r="AH59" s="86">
        <v>11</v>
      </c>
      <c r="AI59" s="89"/>
      <c r="AJ59" s="60"/>
      <c r="AK59" s="60"/>
      <c r="AL59" s="60"/>
      <c r="AM59" s="86">
        <v>7</v>
      </c>
      <c r="AN59" s="89"/>
      <c r="AO59" s="60"/>
      <c r="AP59" s="60"/>
      <c r="AQ59" s="60"/>
      <c r="AR59" s="86">
        <v>0</v>
      </c>
      <c r="AS59" s="89"/>
      <c r="AT59" s="60"/>
      <c r="AU59" s="60"/>
      <c r="AV59" s="60"/>
      <c r="AW59" s="86">
        <v>8</v>
      </c>
      <c r="AX59" s="89"/>
      <c r="AY59" s="60"/>
      <c r="AZ59" s="60"/>
      <c r="BA59" s="60"/>
      <c r="BB59" s="86">
        <v>8</v>
      </c>
      <c r="BC59" s="89"/>
      <c r="BD59" s="60"/>
      <c r="BE59" s="60"/>
      <c r="BF59" s="60"/>
      <c r="BG59" s="86">
        <v>5</v>
      </c>
      <c r="BH59" s="89"/>
      <c r="BI59" s="60"/>
      <c r="BJ59" s="60"/>
      <c r="BK59" s="60"/>
      <c r="BL59" s="86">
        <v>5</v>
      </c>
    </row>
    <row r="60" spans="1:64" ht="86.4" x14ac:dyDescent="0.3">
      <c r="A60" s="99" t="s">
        <v>17</v>
      </c>
      <c r="B60" s="11" t="s">
        <v>211</v>
      </c>
      <c r="C60" s="11" t="s">
        <v>223</v>
      </c>
      <c r="D60" s="233" t="s">
        <v>109</v>
      </c>
      <c r="E60" s="234"/>
      <c r="F60" s="11" t="s">
        <v>110</v>
      </c>
      <c r="G60" s="11" t="s">
        <v>121</v>
      </c>
      <c r="H60" s="48">
        <f>H59*7</f>
        <v>427</v>
      </c>
      <c r="I60" s="49"/>
      <c r="J60" s="48"/>
      <c r="K60" s="49">
        <f>H59*13</f>
        <v>793</v>
      </c>
      <c r="L60" s="48"/>
      <c r="M60" s="48">
        <v>427</v>
      </c>
      <c r="N60" s="49"/>
      <c r="O60" s="48"/>
      <c r="P60" s="49">
        <v>793</v>
      </c>
      <c r="Q60" s="51"/>
      <c r="R60" s="65"/>
      <c r="S60" s="65"/>
      <c r="T60" s="65"/>
      <c r="U60" s="65"/>
      <c r="V60" s="65"/>
      <c r="W60" s="65"/>
      <c r="X60" s="92" t="s">
        <v>17</v>
      </c>
      <c r="Y60" s="90">
        <f>AC59*7</f>
        <v>77</v>
      </c>
      <c r="Z60" s="61"/>
      <c r="AA60" s="61"/>
      <c r="AB60" s="61">
        <f>AC59*13</f>
        <v>143</v>
      </c>
      <c r="AC60" s="87"/>
      <c r="AD60" s="90">
        <f>AH59*7</f>
        <v>77</v>
      </c>
      <c r="AE60" s="61"/>
      <c r="AF60" s="61"/>
      <c r="AG60" s="61">
        <f>AH59*13</f>
        <v>143</v>
      </c>
      <c r="AH60" s="87"/>
      <c r="AI60" s="90">
        <f>AM59*7</f>
        <v>49</v>
      </c>
      <c r="AJ60" s="61"/>
      <c r="AK60" s="61"/>
      <c r="AL60" s="61">
        <f>AM59*13</f>
        <v>91</v>
      </c>
      <c r="AM60" s="87"/>
      <c r="AN60" s="90">
        <f>AR59*7</f>
        <v>0</v>
      </c>
      <c r="AO60" s="61"/>
      <c r="AP60" s="61"/>
      <c r="AQ60" s="61">
        <f>AR59*13</f>
        <v>0</v>
      </c>
      <c r="AR60" s="87"/>
      <c r="AS60" s="90">
        <f>AW59*7</f>
        <v>56</v>
      </c>
      <c r="AT60" s="61"/>
      <c r="AU60" s="61"/>
      <c r="AV60" s="61">
        <f>AW59*13</f>
        <v>104</v>
      </c>
      <c r="AW60" s="87"/>
      <c r="AX60" s="90">
        <f>BB59*7</f>
        <v>56</v>
      </c>
      <c r="AY60" s="61"/>
      <c r="AZ60" s="61"/>
      <c r="BA60" s="61">
        <f>BB59*13</f>
        <v>104</v>
      </c>
      <c r="BB60" s="87"/>
      <c r="BC60" s="90">
        <f>BG59*7</f>
        <v>35</v>
      </c>
      <c r="BD60" s="61"/>
      <c r="BE60" s="61"/>
      <c r="BF60" s="61">
        <f>BG59*13</f>
        <v>65</v>
      </c>
      <c r="BG60" s="87"/>
      <c r="BH60" s="90">
        <f>BL59*7</f>
        <v>35</v>
      </c>
      <c r="BI60" s="61"/>
      <c r="BJ60" s="61"/>
      <c r="BK60" s="61">
        <f>BL59*13</f>
        <v>65</v>
      </c>
      <c r="BL60" s="87"/>
    </row>
    <row r="61" spans="1:64" ht="23.4" x14ac:dyDescent="0.45">
      <c r="A61" s="65"/>
      <c r="B61" s="95"/>
      <c r="C61" s="95"/>
      <c r="D61" s="95"/>
      <c r="E61" s="95"/>
      <c r="F61" s="95"/>
      <c r="G61" s="95"/>
      <c r="H61" s="95"/>
      <c r="I61" s="95"/>
      <c r="J61" s="95"/>
      <c r="K61" s="95"/>
      <c r="L61" s="65"/>
      <c r="M61" s="65"/>
      <c r="N61" s="65"/>
      <c r="O61" s="65"/>
      <c r="P61" s="65"/>
      <c r="Q61" s="65"/>
      <c r="R61" s="7"/>
      <c r="S61" s="7"/>
      <c r="T61" s="65"/>
      <c r="U61" s="65"/>
      <c r="V61" s="65"/>
      <c r="W61" s="65"/>
      <c r="X61" s="137"/>
      <c r="Y61" s="138"/>
      <c r="Z61" s="138"/>
      <c r="AA61" s="138"/>
      <c r="AB61" s="138"/>
      <c r="AC61" s="138"/>
      <c r="AD61" s="138"/>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4"/>
      <c r="BL61" s="94"/>
    </row>
    <row r="62" spans="1:64" ht="21" x14ac:dyDescent="0.4">
      <c r="A62" s="146" t="s">
        <v>128</v>
      </c>
      <c r="B62" s="146"/>
      <c r="C62" s="146"/>
      <c r="D62" s="146"/>
      <c r="E62" s="146"/>
      <c r="F62" s="146"/>
      <c r="G62" s="146"/>
      <c r="H62" s="142"/>
      <c r="I62" s="142"/>
      <c r="J62" s="142"/>
      <c r="K62" s="142"/>
      <c r="L62" s="142"/>
      <c r="M62" s="142"/>
      <c r="N62" s="142"/>
      <c r="O62" s="142"/>
      <c r="P62" s="142"/>
      <c r="Q62" s="142"/>
      <c r="R62" s="65"/>
      <c r="S62" s="65"/>
      <c r="T62" s="65"/>
      <c r="U62" s="65"/>
      <c r="V62" s="65"/>
      <c r="W62" s="65"/>
      <c r="X62" s="94"/>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row>
    <row r="63" spans="1:64" x14ac:dyDescent="0.3">
      <c r="A63" s="223" t="s">
        <v>222</v>
      </c>
      <c r="B63" s="224"/>
      <c r="C63" s="224"/>
      <c r="D63" s="224"/>
      <c r="E63" s="224"/>
      <c r="F63" s="224"/>
      <c r="G63" s="224"/>
      <c r="H63" s="144"/>
      <c r="I63" s="144"/>
      <c r="J63" s="144"/>
      <c r="K63" s="65"/>
      <c r="L63" s="65"/>
      <c r="M63" s="65"/>
      <c r="N63" s="65"/>
      <c r="O63" s="65"/>
      <c r="P63" s="65"/>
      <c r="Q63" s="139"/>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94"/>
    </row>
    <row r="64" spans="1:64" x14ac:dyDescent="0.3">
      <c r="A64" s="221" t="s">
        <v>113</v>
      </c>
      <c r="B64" s="222"/>
      <c r="C64" s="222"/>
      <c r="D64" s="222"/>
      <c r="E64" s="222"/>
      <c r="F64" s="222"/>
      <c r="G64" s="222"/>
      <c r="H64" s="143"/>
      <c r="I64" s="143"/>
      <c r="J64" s="143"/>
      <c r="K64" s="65"/>
      <c r="L64" s="65"/>
      <c r="M64" s="65"/>
      <c r="N64" s="65"/>
      <c r="O64" s="65"/>
      <c r="P64" s="65"/>
      <c r="Q64" s="139"/>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94"/>
    </row>
    <row r="65" spans="1:64" x14ac:dyDescent="0.3">
      <c r="A65" s="223" t="s">
        <v>116</v>
      </c>
      <c r="B65" s="224"/>
      <c r="C65" s="224"/>
      <c r="D65" s="224"/>
      <c r="E65" s="224"/>
      <c r="F65" s="224"/>
      <c r="G65" s="224"/>
      <c r="H65" s="143"/>
      <c r="I65" s="143"/>
      <c r="J65" s="143"/>
      <c r="K65" s="65"/>
      <c r="L65" s="65"/>
      <c r="M65" s="65"/>
      <c r="N65" s="65"/>
      <c r="O65" s="65"/>
      <c r="P65" s="65"/>
      <c r="Q65" s="139"/>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94"/>
    </row>
    <row r="66" spans="1:64" x14ac:dyDescent="0.3">
      <c r="A66" s="222" t="s">
        <v>114</v>
      </c>
      <c r="B66" s="222"/>
      <c r="C66" s="222"/>
      <c r="D66" s="222"/>
      <c r="E66" s="222"/>
      <c r="F66" s="222"/>
      <c r="G66" s="222"/>
      <c r="H66" s="143"/>
      <c r="I66" s="143"/>
      <c r="J66" s="143"/>
      <c r="K66" s="65"/>
      <c r="L66" s="65"/>
      <c r="M66" s="65"/>
      <c r="N66" s="65"/>
      <c r="O66" s="65"/>
      <c r="P66" s="65"/>
      <c r="Q66" s="139"/>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94"/>
    </row>
    <row r="67" spans="1:64" x14ac:dyDescent="0.3">
      <c r="A67" s="65"/>
      <c r="B67" s="65"/>
      <c r="C67" s="65"/>
      <c r="D67" s="65"/>
      <c r="E67" s="65"/>
      <c r="F67" s="65"/>
      <c r="G67" s="65"/>
      <c r="H67" s="65"/>
      <c r="I67" s="65"/>
      <c r="J67" s="65"/>
      <c r="K67" s="65"/>
      <c r="L67" s="65"/>
      <c r="M67" s="65"/>
      <c r="N67" s="65"/>
      <c r="O67" s="65"/>
      <c r="P67" s="65"/>
      <c r="Q67" s="65"/>
      <c r="R67" s="65"/>
      <c r="S67" s="65"/>
      <c r="T67" s="65"/>
      <c r="U67" s="65"/>
      <c r="V67" s="65"/>
      <c r="W67" s="65"/>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64" ht="44.25" customHeight="1" x14ac:dyDescent="0.45">
      <c r="A68" s="245" t="s">
        <v>115</v>
      </c>
      <c r="B68" s="245"/>
      <c r="C68" s="245"/>
      <c r="D68" s="245"/>
      <c r="E68" s="245"/>
      <c r="F68" s="245"/>
      <c r="G68" s="245"/>
      <c r="H68" s="102"/>
      <c r="I68" s="102"/>
      <c r="J68" s="102"/>
      <c r="K68" s="102"/>
      <c r="L68" s="102"/>
      <c r="M68" s="102"/>
      <c r="N68" s="102"/>
      <c r="O68" s="102"/>
      <c r="P68" s="103"/>
      <c r="Q68" s="10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7"/>
      <c r="BJ68" s="7"/>
      <c r="BK68" s="7"/>
      <c r="BL68" s="7"/>
    </row>
    <row r="69" spans="1:64" ht="23.4" x14ac:dyDescent="0.45">
      <c r="A69" s="104"/>
      <c r="B69" s="104"/>
      <c r="C69" s="104"/>
      <c r="D69" s="104"/>
      <c r="E69" s="105"/>
      <c r="F69" s="105"/>
      <c r="G69" s="105"/>
      <c r="H69" s="105"/>
      <c r="I69" s="105"/>
      <c r="J69" s="105"/>
      <c r="K69" s="105"/>
      <c r="L69" s="105"/>
      <c r="M69" s="105"/>
      <c r="N69" s="105"/>
      <c r="O69" s="105"/>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row>
    <row r="70" spans="1:64" ht="24" thickBot="1" x14ac:dyDescent="0.5">
      <c r="A70" s="65"/>
      <c r="B70" s="125" t="s">
        <v>7</v>
      </c>
      <c r="C70" s="126" t="s">
        <v>47</v>
      </c>
      <c r="D70" s="127">
        <v>2018</v>
      </c>
      <c r="E70" s="128">
        <v>2019</v>
      </c>
      <c r="F70" s="246">
        <v>2020</v>
      </c>
      <c r="G70" s="247"/>
      <c r="H70" s="95"/>
      <c r="I70" s="95"/>
      <c r="J70" s="95"/>
      <c r="K70" s="95"/>
      <c r="L70" s="95"/>
      <c r="M70" s="95"/>
      <c r="N70" s="7"/>
      <c r="O70" s="7"/>
      <c r="P70" s="7"/>
      <c r="Q70" s="248"/>
      <c r="R70" s="248"/>
      <c r="S70" s="248"/>
      <c r="T70" s="248"/>
      <c r="U70" s="248"/>
      <c r="V70" s="248"/>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row>
    <row r="71" spans="1:64" ht="23.4" x14ac:dyDescent="0.45">
      <c r="A71" s="7"/>
      <c r="B71" s="129" t="s">
        <v>25</v>
      </c>
      <c r="C71" s="130">
        <v>12550000</v>
      </c>
      <c r="D71" s="131">
        <f>C71</f>
        <v>12550000</v>
      </c>
      <c r="E71" s="132" t="s">
        <v>42</v>
      </c>
      <c r="F71" s="249" t="s">
        <v>43</v>
      </c>
      <c r="G71" s="250"/>
      <c r="H71" s="95"/>
      <c r="I71" s="95"/>
      <c r="J71" s="95"/>
      <c r="K71" s="95"/>
      <c r="L71" s="95"/>
      <c r="M71" s="95"/>
      <c r="N71" s="7"/>
      <c r="O71" s="7"/>
      <c r="P71" s="145"/>
      <c r="Q71" s="145"/>
      <c r="R71" s="145"/>
      <c r="S71" s="145"/>
      <c r="T71" s="145"/>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row>
    <row r="72" spans="1:64" ht="23.4" x14ac:dyDescent="0.45">
      <c r="A72" s="65"/>
      <c r="B72" s="133" t="s">
        <v>23</v>
      </c>
      <c r="C72" s="134">
        <v>0.25</v>
      </c>
      <c r="D72" s="135">
        <v>0.25</v>
      </c>
      <c r="E72" s="136" t="s">
        <v>42</v>
      </c>
      <c r="F72" s="235" t="s">
        <v>43</v>
      </c>
      <c r="G72" s="236"/>
      <c r="H72" s="95"/>
      <c r="I72" s="95"/>
      <c r="J72" s="95"/>
      <c r="K72" s="95"/>
      <c r="L72" s="95"/>
      <c r="M72" s="95"/>
      <c r="N72" s="95"/>
      <c r="O72" s="95"/>
      <c r="P72" s="95"/>
      <c r="Q72" s="7"/>
      <c r="R72" s="7"/>
      <c r="S72" s="7"/>
      <c r="T72" s="145"/>
      <c r="U72" s="145"/>
      <c r="V72" s="145"/>
      <c r="W72" s="145"/>
      <c r="X72" s="145"/>
      <c r="Y72" s="145"/>
      <c r="Z72" s="145"/>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row>
    <row r="73" spans="1:64" ht="23.4" x14ac:dyDescent="0.45">
      <c r="A73" s="65"/>
      <c r="B73" s="133" t="s">
        <v>24</v>
      </c>
      <c r="C73" s="134">
        <v>0.75</v>
      </c>
      <c r="D73" s="135">
        <v>0.75</v>
      </c>
      <c r="E73" s="136" t="s">
        <v>42</v>
      </c>
      <c r="F73" s="235" t="s">
        <v>43</v>
      </c>
      <c r="G73" s="236"/>
      <c r="H73" s="95"/>
      <c r="I73" s="95"/>
      <c r="J73" s="95"/>
      <c r="K73" s="95"/>
      <c r="L73" s="95"/>
      <c r="M73" s="95"/>
      <c r="N73" s="95"/>
      <c r="O73" s="95"/>
      <c r="P73" s="95"/>
      <c r="Q73" s="7"/>
      <c r="R73" s="7"/>
      <c r="S73" s="7"/>
      <c r="T73" s="145"/>
      <c r="U73" s="145"/>
      <c r="V73" s="145"/>
      <c r="W73" s="145"/>
      <c r="X73" s="145"/>
      <c r="Y73" s="145"/>
      <c r="Z73" s="145"/>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row>
    <row r="74" spans="1:64" ht="23.4" x14ac:dyDescent="0.45">
      <c r="A74" s="65"/>
      <c r="B74" s="3"/>
      <c r="C74" s="3"/>
      <c r="D74" s="95"/>
      <c r="E74" s="95"/>
      <c r="F74" s="95"/>
      <c r="G74" s="95"/>
      <c r="H74" s="95"/>
      <c r="I74" s="95"/>
      <c r="J74" s="95"/>
      <c r="K74" s="95"/>
      <c r="L74" s="95"/>
      <c r="M74" s="95"/>
      <c r="N74" s="95"/>
      <c r="O74" s="95"/>
      <c r="P74" s="95"/>
      <c r="Q74" s="7"/>
      <c r="R74" s="7"/>
      <c r="S74" s="7"/>
      <c r="T74" s="7"/>
      <c r="U74" s="7"/>
      <c r="V74" s="7"/>
      <c r="W74" s="7"/>
      <c r="X74" s="106" t="s">
        <v>44</v>
      </c>
      <c r="Y74" s="6"/>
      <c r="Z74" s="6"/>
      <c r="AA74" s="6"/>
      <c r="AB74" s="6"/>
      <c r="AC74" s="6"/>
      <c r="AD74" s="6"/>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row>
    <row r="75" spans="1:64" ht="21" x14ac:dyDescent="0.4">
      <c r="A75" s="237" t="s">
        <v>127</v>
      </c>
      <c r="B75" s="237"/>
      <c r="C75" s="237"/>
      <c r="D75" s="237"/>
      <c r="E75" s="237"/>
      <c r="F75" s="237"/>
      <c r="G75" s="238"/>
      <c r="H75" s="239" t="s">
        <v>39</v>
      </c>
      <c r="I75" s="240"/>
      <c r="J75" s="240"/>
      <c r="K75" s="240"/>
      <c r="L75" s="241"/>
      <c r="M75" s="242" t="s">
        <v>46</v>
      </c>
      <c r="N75" s="243"/>
      <c r="O75" s="243"/>
      <c r="P75" s="243"/>
      <c r="Q75" s="244"/>
      <c r="R75" s="65"/>
      <c r="S75" s="65"/>
      <c r="T75" s="65"/>
      <c r="U75" s="65"/>
      <c r="V75" s="65"/>
      <c r="W75" s="65"/>
      <c r="X75" s="65"/>
      <c r="Y75" s="226" t="s">
        <v>9</v>
      </c>
      <c r="Z75" s="227"/>
      <c r="AA75" s="227"/>
      <c r="AB75" s="227"/>
      <c r="AC75" s="228"/>
      <c r="AD75" s="226" t="s">
        <v>14</v>
      </c>
      <c r="AE75" s="227"/>
      <c r="AF75" s="227"/>
      <c r="AG75" s="227"/>
      <c r="AH75" s="228"/>
      <c r="AI75" s="226" t="s">
        <v>22</v>
      </c>
      <c r="AJ75" s="227"/>
      <c r="AK75" s="227"/>
      <c r="AL75" s="227"/>
      <c r="AM75" s="228"/>
      <c r="AN75" s="226" t="s">
        <v>11</v>
      </c>
      <c r="AO75" s="227"/>
      <c r="AP75" s="227"/>
      <c r="AQ75" s="227"/>
      <c r="AR75" s="228"/>
      <c r="AS75" s="226" t="s">
        <v>12</v>
      </c>
      <c r="AT75" s="227"/>
      <c r="AU75" s="227"/>
      <c r="AV75" s="227"/>
      <c r="AW75" s="228"/>
      <c r="AX75" s="226" t="s">
        <v>10</v>
      </c>
      <c r="AY75" s="227"/>
      <c r="AZ75" s="227"/>
      <c r="BA75" s="227"/>
      <c r="BB75" s="228"/>
      <c r="BC75" s="226" t="s">
        <v>15</v>
      </c>
      <c r="BD75" s="227"/>
      <c r="BE75" s="227"/>
      <c r="BF75" s="227"/>
      <c r="BG75" s="228"/>
      <c r="BH75" s="226" t="s">
        <v>13</v>
      </c>
      <c r="BI75" s="227"/>
      <c r="BJ75" s="227"/>
      <c r="BK75" s="227"/>
      <c r="BL75" s="228"/>
    </row>
    <row r="76" spans="1:64" ht="15" thickBot="1" x14ac:dyDescent="0.35">
      <c r="A76" s="97" t="s">
        <v>4</v>
      </c>
      <c r="B76" s="46" t="s">
        <v>6</v>
      </c>
      <c r="C76" s="46" t="s">
        <v>3</v>
      </c>
      <c r="D76" s="229" t="s">
        <v>64</v>
      </c>
      <c r="E76" s="230"/>
      <c r="F76" s="47" t="s">
        <v>8</v>
      </c>
      <c r="G76" s="47" t="s">
        <v>0</v>
      </c>
      <c r="H76" s="40" t="s">
        <v>20</v>
      </c>
      <c r="I76" s="39" t="s">
        <v>28</v>
      </c>
      <c r="J76" s="40" t="s">
        <v>27</v>
      </c>
      <c r="K76" s="39" t="s">
        <v>21</v>
      </c>
      <c r="L76" s="40" t="s">
        <v>45</v>
      </c>
      <c r="M76" s="50" t="s">
        <v>20</v>
      </c>
      <c r="N76" s="53" t="s">
        <v>28</v>
      </c>
      <c r="O76" s="50" t="s">
        <v>27</v>
      </c>
      <c r="P76" s="53" t="s">
        <v>21</v>
      </c>
      <c r="Q76" s="50" t="s">
        <v>45</v>
      </c>
      <c r="R76" s="65"/>
      <c r="S76" s="65"/>
      <c r="T76" s="65"/>
      <c r="U76" s="65"/>
      <c r="V76" s="65"/>
      <c r="W76" s="65"/>
      <c r="X76" s="65"/>
      <c r="Y76" s="88" t="s">
        <v>20</v>
      </c>
      <c r="Z76" s="59" t="s">
        <v>28</v>
      </c>
      <c r="AA76" s="59" t="s">
        <v>27</v>
      </c>
      <c r="AB76" s="59" t="s">
        <v>21</v>
      </c>
      <c r="AC76" s="85" t="s">
        <v>45</v>
      </c>
      <c r="AD76" s="88" t="s">
        <v>20</v>
      </c>
      <c r="AE76" s="59" t="s">
        <v>28</v>
      </c>
      <c r="AF76" s="59" t="s">
        <v>27</v>
      </c>
      <c r="AG76" s="59" t="s">
        <v>21</v>
      </c>
      <c r="AH76" s="85" t="s">
        <v>45</v>
      </c>
      <c r="AI76" s="88" t="s">
        <v>20</v>
      </c>
      <c r="AJ76" s="59" t="s">
        <v>28</v>
      </c>
      <c r="AK76" s="59" t="s">
        <v>27</v>
      </c>
      <c r="AL76" s="59" t="s">
        <v>21</v>
      </c>
      <c r="AM76" s="85" t="s">
        <v>45</v>
      </c>
      <c r="AN76" s="88" t="s">
        <v>20</v>
      </c>
      <c r="AO76" s="59" t="s">
        <v>28</v>
      </c>
      <c r="AP76" s="59" t="s">
        <v>27</v>
      </c>
      <c r="AQ76" s="59" t="s">
        <v>21</v>
      </c>
      <c r="AR76" s="85" t="s">
        <v>45</v>
      </c>
      <c r="AS76" s="88" t="s">
        <v>20</v>
      </c>
      <c r="AT76" s="59" t="s">
        <v>28</v>
      </c>
      <c r="AU76" s="59" t="s">
        <v>27</v>
      </c>
      <c r="AV76" s="59" t="s">
        <v>21</v>
      </c>
      <c r="AW76" s="85" t="s">
        <v>45</v>
      </c>
      <c r="AX76" s="88" t="s">
        <v>20</v>
      </c>
      <c r="AY76" s="59" t="s">
        <v>28</v>
      </c>
      <c r="AZ76" s="59" t="s">
        <v>27</v>
      </c>
      <c r="BA76" s="59" t="s">
        <v>21</v>
      </c>
      <c r="BB76" s="85"/>
      <c r="BC76" s="88" t="s">
        <v>20</v>
      </c>
      <c r="BD76" s="59" t="s">
        <v>28</v>
      </c>
      <c r="BE76" s="59" t="s">
        <v>27</v>
      </c>
      <c r="BF76" s="59" t="s">
        <v>21</v>
      </c>
      <c r="BG76" s="85"/>
      <c r="BH76" s="88" t="s">
        <v>20</v>
      </c>
      <c r="BI76" s="59" t="s">
        <v>28</v>
      </c>
      <c r="BJ76" s="59" t="s">
        <v>27</v>
      </c>
      <c r="BK76" s="59" t="s">
        <v>21</v>
      </c>
      <c r="BL76" s="85" t="s">
        <v>45</v>
      </c>
    </row>
    <row r="77" spans="1:64" ht="115.8" thickBot="1" x14ac:dyDescent="0.35">
      <c r="A77" s="98" t="s">
        <v>16</v>
      </c>
      <c r="B77" s="9" t="s">
        <v>232</v>
      </c>
      <c r="C77" s="9" t="s">
        <v>221</v>
      </c>
      <c r="D77" s="231" t="s">
        <v>120</v>
      </c>
      <c r="E77" s="232"/>
      <c r="F77" s="9" t="s">
        <v>72</v>
      </c>
      <c r="G77" s="9" t="s">
        <v>121</v>
      </c>
      <c r="H77" s="48"/>
      <c r="I77" s="44"/>
      <c r="J77" s="43"/>
      <c r="K77" s="44"/>
      <c r="L77" s="43">
        <v>251</v>
      </c>
      <c r="M77" s="51"/>
      <c r="N77" s="54"/>
      <c r="O77" s="52"/>
      <c r="P77" s="54"/>
      <c r="Q77" s="52">
        <v>251</v>
      </c>
      <c r="R77" s="65"/>
      <c r="S77" s="65"/>
      <c r="T77" s="65"/>
      <c r="U77" s="65"/>
      <c r="V77" s="65"/>
      <c r="W77" s="65"/>
      <c r="X77" s="91" t="s">
        <v>16</v>
      </c>
      <c r="Y77" s="89"/>
      <c r="Z77" s="60"/>
      <c r="AA77" s="60"/>
      <c r="AB77" s="60"/>
      <c r="AC77" s="86">
        <v>32</v>
      </c>
      <c r="AD77" s="89"/>
      <c r="AE77" s="60"/>
      <c r="AF77" s="60"/>
      <c r="AG77" s="60"/>
      <c r="AH77" s="86">
        <v>33</v>
      </c>
      <c r="AI77" s="89"/>
      <c r="AJ77" s="60"/>
      <c r="AK77" s="60"/>
      <c r="AL77" s="60"/>
      <c r="AM77" s="86">
        <v>46</v>
      </c>
      <c r="AN77" s="89"/>
      <c r="AO77" s="60"/>
      <c r="AP77" s="60"/>
      <c r="AQ77" s="60"/>
      <c r="AR77" s="86">
        <v>6</v>
      </c>
      <c r="AS77" s="89"/>
      <c r="AT77" s="60"/>
      <c r="AU77" s="60"/>
      <c r="AV77" s="60"/>
      <c r="AW77" s="86">
        <v>39</v>
      </c>
      <c r="AX77" s="89"/>
      <c r="AY77" s="60"/>
      <c r="AZ77" s="60"/>
      <c r="BA77" s="60"/>
      <c r="BB77" s="86">
        <v>26</v>
      </c>
      <c r="BC77" s="89"/>
      <c r="BD77" s="60"/>
      <c r="BE77" s="60"/>
      <c r="BF77" s="60"/>
      <c r="BG77" s="86">
        <v>39</v>
      </c>
      <c r="BH77" s="89"/>
      <c r="BI77" s="60"/>
      <c r="BJ77" s="60"/>
      <c r="BK77" s="60"/>
      <c r="BL77" s="86">
        <v>30</v>
      </c>
    </row>
    <row r="78" spans="1:64" ht="72" x14ac:dyDescent="0.3">
      <c r="A78" s="99" t="s">
        <v>17</v>
      </c>
      <c r="B78" s="11" t="s">
        <v>212</v>
      </c>
      <c r="C78" s="11" t="s">
        <v>218</v>
      </c>
      <c r="D78" s="231" t="s">
        <v>120</v>
      </c>
      <c r="E78" s="232"/>
      <c r="F78" s="11" t="s">
        <v>72</v>
      </c>
      <c r="G78" s="11" t="s">
        <v>121</v>
      </c>
      <c r="H78" s="48">
        <f>L77*20</f>
        <v>5020</v>
      </c>
      <c r="I78" s="49">
        <f>L77*5</f>
        <v>1255</v>
      </c>
      <c r="J78" s="48">
        <f>L77*7</f>
        <v>1757</v>
      </c>
      <c r="K78" s="49">
        <f>L77*25</f>
        <v>6275</v>
      </c>
      <c r="L78" s="48"/>
      <c r="M78" s="48">
        <f>Q77*20</f>
        <v>5020</v>
      </c>
      <c r="N78" s="49">
        <f>Q77*5</f>
        <v>1255</v>
      </c>
      <c r="O78" s="48">
        <f>Q77*7</f>
        <v>1757</v>
      </c>
      <c r="P78" s="49">
        <f>Q77*25</f>
        <v>6275</v>
      </c>
      <c r="Q78" s="51"/>
      <c r="R78" s="65"/>
      <c r="S78" s="65"/>
      <c r="T78" s="65"/>
      <c r="U78" s="65"/>
      <c r="V78" s="65"/>
      <c r="W78" s="65"/>
      <c r="X78" s="92" t="s">
        <v>17</v>
      </c>
      <c r="Y78" s="48">
        <f>AC77*20</f>
        <v>640</v>
      </c>
      <c r="Z78" s="49">
        <f>AC77*5</f>
        <v>160</v>
      </c>
      <c r="AA78" s="48">
        <f>AC77*7</f>
        <v>224</v>
      </c>
      <c r="AB78" s="49">
        <f>AC77*25</f>
        <v>800</v>
      </c>
      <c r="AC78" s="48"/>
      <c r="AD78" s="48">
        <f>AH77*20</f>
        <v>660</v>
      </c>
      <c r="AE78" s="49">
        <f>AH77*5</f>
        <v>165</v>
      </c>
      <c r="AF78" s="48">
        <f>AH77*7</f>
        <v>231</v>
      </c>
      <c r="AG78" s="49">
        <f>AH77*25</f>
        <v>825</v>
      </c>
      <c r="AH78" s="48"/>
      <c r="AI78" s="48">
        <f>AM77*20</f>
        <v>920</v>
      </c>
      <c r="AJ78" s="49">
        <f>AM77*5</f>
        <v>230</v>
      </c>
      <c r="AK78" s="48">
        <f>AM77*7</f>
        <v>322</v>
      </c>
      <c r="AL78" s="49">
        <f>AM77*25</f>
        <v>1150</v>
      </c>
      <c r="AM78" s="48"/>
      <c r="AN78" s="48">
        <f>AR77*20</f>
        <v>120</v>
      </c>
      <c r="AO78" s="49">
        <f>AR77*5</f>
        <v>30</v>
      </c>
      <c r="AP78" s="48">
        <f>AR77*7</f>
        <v>42</v>
      </c>
      <c r="AQ78" s="49">
        <f>AR77*25</f>
        <v>150</v>
      </c>
      <c r="AR78" s="48"/>
      <c r="AS78" s="48">
        <f>AW77*20</f>
        <v>780</v>
      </c>
      <c r="AT78" s="49">
        <f>AW77*5</f>
        <v>195</v>
      </c>
      <c r="AU78" s="48">
        <f>AW77*7</f>
        <v>273</v>
      </c>
      <c r="AV78" s="49">
        <f>AW77*25</f>
        <v>975</v>
      </c>
      <c r="AW78" s="48"/>
      <c r="AX78" s="48">
        <f>BB77*20</f>
        <v>520</v>
      </c>
      <c r="AY78" s="49">
        <f>BB77*5</f>
        <v>130</v>
      </c>
      <c r="AZ78" s="48">
        <f>BB77*7</f>
        <v>182</v>
      </c>
      <c r="BA78" s="49">
        <f>BB77*25</f>
        <v>650</v>
      </c>
      <c r="BB78" s="48"/>
      <c r="BC78" s="48">
        <f>BG77*20</f>
        <v>780</v>
      </c>
      <c r="BD78" s="49">
        <f>BG77*5</f>
        <v>195</v>
      </c>
      <c r="BE78" s="48">
        <f>BG77*7</f>
        <v>273</v>
      </c>
      <c r="BF78" s="49">
        <f>BG77*25</f>
        <v>975</v>
      </c>
      <c r="BG78" s="48"/>
      <c r="BH78" s="48">
        <f>BL77*20</f>
        <v>600</v>
      </c>
      <c r="BI78" s="49">
        <f>BL77*5</f>
        <v>150</v>
      </c>
      <c r="BJ78" s="48">
        <f>BL77*7</f>
        <v>210</v>
      </c>
      <c r="BK78" s="49">
        <f>BL77*25</f>
        <v>750</v>
      </c>
      <c r="BL78" s="48"/>
    </row>
    <row r="79" spans="1:64" ht="23.4" x14ac:dyDescent="0.45">
      <c r="A79" s="65"/>
      <c r="B79" s="95"/>
      <c r="C79" s="95"/>
      <c r="D79" s="95"/>
      <c r="E79" s="95"/>
      <c r="F79" s="95"/>
      <c r="G79" s="95"/>
      <c r="H79" s="95"/>
      <c r="I79" s="95"/>
      <c r="J79" s="95"/>
      <c r="K79" s="95"/>
      <c r="L79" s="65"/>
      <c r="M79" s="65"/>
      <c r="N79" s="65"/>
      <c r="O79" s="65"/>
      <c r="P79" s="65"/>
      <c r="Q79" s="65"/>
      <c r="R79" s="7"/>
      <c r="S79" s="7"/>
      <c r="T79" s="65"/>
      <c r="U79" s="65"/>
      <c r="V79" s="65"/>
      <c r="W79" s="65"/>
      <c r="X79" s="137"/>
      <c r="Y79" s="138"/>
      <c r="Z79" s="138"/>
      <c r="AA79" s="138"/>
      <c r="AB79" s="138"/>
      <c r="AC79" s="138"/>
      <c r="AD79" s="138"/>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4"/>
      <c r="BL79" s="94"/>
    </row>
    <row r="80" spans="1:64" ht="21" x14ac:dyDescent="0.4">
      <c r="A80" s="146" t="s">
        <v>126</v>
      </c>
      <c r="B80" s="146"/>
      <c r="C80" s="146"/>
      <c r="D80" s="146"/>
      <c r="E80" s="146"/>
      <c r="F80" s="146"/>
      <c r="G80" s="146"/>
      <c r="H80" s="142"/>
      <c r="I80" s="142"/>
      <c r="J80" s="142"/>
      <c r="K80" s="142"/>
      <c r="L80" s="142"/>
      <c r="M80" s="142"/>
      <c r="N80" s="142"/>
      <c r="O80" s="142"/>
      <c r="P80" s="142"/>
      <c r="Q80" s="142"/>
      <c r="R80" s="65"/>
      <c r="S80" s="65"/>
      <c r="T80" s="65"/>
      <c r="U80" s="65"/>
      <c r="V80" s="65"/>
      <c r="W80" s="65"/>
      <c r="X80" s="94"/>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row>
    <row r="81" spans="1:64" ht="29.7" customHeight="1" x14ac:dyDescent="0.3">
      <c r="A81" s="223" t="s">
        <v>219</v>
      </c>
      <c r="B81" s="224"/>
      <c r="C81" s="224"/>
      <c r="D81" s="224"/>
      <c r="E81" s="224"/>
      <c r="F81" s="224"/>
      <c r="G81" s="224"/>
      <c r="H81" s="144"/>
      <c r="I81" s="144"/>
      <c r="J81" s="144"/>
      <c r="K81" s="65"/>
      <c r="L81" s="65"/>
      <c r="M81" s="65"/>
      <c r="N81" s="65"/>
      <c r="O81" s="65"/>
      <c r="P81" s="65"/>
      <c r="Q81" s="139"/>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94"/>
    </row>
    <row r="83" spans="1:64" ht="23.4" x14ac:dyDescent="0.45">
      <c r="A83" s="245" t="s">
        <v>130</v>
      </c>
      <c r="B83" s="245"/>
      <c r="C83" s="245"/>
      <c r="D83" s="245"/>
      <c r="E83" s="102"/>
      <c r="F83" s="102"/>
      <c r="G83" s="102"/>
      <c r="H83" s="102"/>
      <c r="I83" s="102"/>
      <c r="J83" s="102"/>
      <c r="K83" s="102"/>
      <c r="L83" s="102"/>
      <c r="M83" s="102"/>
      <c r="N83" s="102"/>
      <c r="O83" s="102"/>
      <c r="P83" s="103"/>
      <c r="Q83" s="10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7"/>
      <c r="BJ83" s="7"/>
      <c r="BK83" s="7"/>
      <c r="BL83" s="7"/>
    </row>
    <row r="84" spans="1:64" ht="23.4" x14ac:dyDescent="0.45">
      <c r="A84" s="104"/>
      <c r="B84" s="104"/>
      <c r="C84" s="104"/>
      <c r="D84" s="104"/>
      <c r="E84" s="105"/>
      <c r="F84" s="105"/>
      <c r="G84" s="105"/>
      <c r="H84" s="105"/>
      <c r="I84" s="105"/>
      <c r="J84" s="105"/>
      <c r="K84" s="105"/>
      <c r="L84" s="105"/>
      <c r="M84" s="105"/>
      <c r="N84" s="105"/>
      <c r="O84" s="105"/>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row>
    <row r="85" spans="1:64" ht="24" thickBot="1" x14ac:dyDescent="0.5">
      <c r="A85" s="65"/>
      <c r="B85" s="125" t="s">
        <v>7</v>
      </c>
      <c r="C85" s="126" t="s">
        <v>47</v>
      </c>
      <c r="D85" s="127">
        <v>2018</v>
      </c>
      <c r="E85" s="128">
        <v>2019</v>
      </c>
      <c r="F85" s="246">
        <v>2020</v>
      </c>
      <c r="G85" s="247"/>
      <c r="H85" s="95"/>
      <c r="I85" s="95"/>
      <c r="J85" s="95"/>
      <c r="K85" s="95"/>
      <c r="L85" s="95"/>
      <c r="M85" s="95"/>
      <c r="N85" s="7"/>
      <c r="O85" s="7"/>
      <c r="P85" s="7"/>
      <c r="Q85" s="248"/>
      <c r="R85" s="248"/>
      <c r="S85" s="248"/>
      <c r="T85" s="248"/>
      <c r="U85" s="248"/>
      <c r="V85" s="248"/>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row>
    <row r="86" spans="1:64" ht="23.4" x14ac:dyDescent="0.45">
      <c r="A86" s="7"/>
      <c r="B86" s="129" t="s">
        <v>25</v>
      </c>
      <c r="C86" s="130">
        <v>1750000</v>
      </c>
      <c r="D86" s="131">
        <v>1750000</v>
      </c>
      <c r="E86" s="132" t="s">
        <v>42</v>
      </c>
      <c r="F86" s="249" t="s">
        <v>43</v>
      </c>
      <c r="G86" s="250"/>
      <c r="H86" s="95"/>
      <c r="I86" s="95"/>
      <c r="J86" s="95"/>
      <c r="K86" s="95"/>
      <c r="L86" s="95"/>
      <c r="M86" s="95"/>
      <c r="N86" s="7"/>
      <c r="O86" s="7"/>
      <c r="P86" s="145"/>
      <c r="Q86" s="145"/>
      <c r="R86" s="145"/>
      <c r="S86" s="145"/>
      <c r="T86" s="145"/>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row>
    <row r="87" spans="1:64" ht="23.4" x14ac:dyDescent="0.45">
      <c r="A87" s="65"/>
      <c r="B87" s="133" t="s">
        <v>23</v>
      </c>
      <c r="C87" s="134">
        <v>0.2</v>
      </c>
      <c r="D87" s="135">
        <v>0.1</v>
      </c>
      <c r="E87" s="136" t="s">
        <v>42</v>
      </c>
      <c r="F87" s="235" t="s">
        <v>43</v>
      </c>
      <c r="G87" s="236"/>
      <c r="H87" s="95"/>
      <c r="I87" s="95"/>
      <c r="J87" s="95"/>
      <c r="K87" s="95"/>
      <c r="L87" s="95"/>
      <c r="M87" s="95"/>
      <c r="N87" s="95"/>
      <c r="O87" s="95"/>
      <c r="P87" s="95"/>
      <c r="Q87" s="7"/>
      <c r="R87" s="7"/>
      <c r="S87" s="7"/>
      <c r="T87" s="145"/>
      <c r="U87" s="145"/>
      <c r="V87" s="145"/>
      <c r="W87" s="145"/>
      <c r="X87" s="145"/>
      <c r="Y87" s="145"/>
      <c r="Z87" s="145"/>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row>
    <row r="88" spans="1:64" ht="23.4" x14ac:dyDescent="0.45">
      <c r="A88" s="65"/>
      <c r="B88" s="133" t="s">
        <v>24</v>
      </c>
      <c r="C88" s="134">
        <v>0.8</v>
      </c>
      <c r="D88" s="135">
        <v>0.9</v>
      </c>
      <c r="E88" s="136" t="s">
        <v>42</v>
      </c>
      <c r="F88" s="235" t="s">
        <v>43</v>
      </c>
      <c r="G88" s="236"/>
      <c r="H88" s="95"/>
      <c r="I88" s="95"/>
      <c r="J88" s="95"/>
      <c r="K88" s="95"/>
      <c r="L88" s="95"/>
      <c r="M88" s="95"/>
      <c r="N88" s="95"/>
      <c r="O88" s="95"/>
      <c r="P88" s="95"/>
      <c r="Q88" s="7"/>
      <c r="R88" s="7"/>
      <c r="S88" s="7"/>
      <c r="T88" s="145"/>
      <c r="U88" s="145"/>
      <c r="V88" s="145"/>
      <c r="W88" s="145"/>
      <c r="X88" s="145"/>
      <c r="Y88" s="145"/>
      <c r="Z88" s="145"/>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row>
    <row r="89" spans="1:64" ht="23.4" x14ac:dyDescent="0.45">
      <c r="A89" s="65"/>
      <c r="B89" s="3"/>
      <c r="C89" s="3"/>
      <c r="D89" s="95"/>
      <c r="E89" s="95"/>
      <c r="F89" s="95"/>
      <c r="G89" s="95"/>
      <c r="H89" s="95"/>
      <c r="I89" s="95"/>
      <c r="J89" s="95"/>
      <c r="K89" s="95"/>
      <c r="L89" s="95"/>
      <c r="M89" s="95"/>
      <c r="N89" s="95"/>
      <c r="O89" s="95"/>
      <c r="P89" s="95"/>
      <c r="Q89" s="7"/>
      <c r="R89" s="7"/>
      <c r="S89" s="7"/>
      <c r="T89" s="7"/>
      <c r="U89" s="7"/>
      <c r="V89" s="7"/>
      <c r="W89" s="7"/>
      <c r="X89" s="106" t="s">
        <v>44</v>
      </c>
      <c r="Y89" s="6"/>
      <c r="Z89" s="6"/>
      <c r="AA89" s="6"/>
      <c r="AB89" s="6"/>
      <c r="AC89" s="6"/>
      <c r="AD89" s="6"/>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row>
    <row r="90" spans="1:64" ht="21" x14ac:dyDescent="0.4">
      <c r="A90" s="237" t="s">
        <v>131</v>
      </c>
      <c r="B90" s="237"/>
      <c r="C90" s="237"/>
      <c r="D90" s="237"/>
      <c r="E90" s="237"/>
      <c r="F90" s="237"/>
      <c r="G90" s="238"/>
      <c r="H90" s="239" t="s">
        <v>39</v>
      </c>
      <c r="I90" s="240"/>
      <c r="J90" s="240"/>
      <c r="K90" s="240"/>
      <c r="L90" s="241"/>
      <c r="M90" s="242" t="s">
        <v>46</v>
      </c>
      <c r="N90" s="243"/>
      <c r="O90" s="243"/>
      <c r="P90" s="243"/>
      <c r="Q90" s="244"/>
      <c r="R90" s="65"/>
      <c r="S90" s="65"/>
      <c r="T90" s="65"/>
      <c r="U90" s="65"/>
      <c r="V90" s="65"/>
      <c r="W90" s="65"/>
      <c r="X90" s="65"/>
      <c r="Y90" s="226" t="s">
        <v>9</v>
      </c>
      <c r="Z90" s="227"/>
      <c r="AA90" s="227"/>
      <c r="AB90" s="227"/>
      <c r="AC90" s="228"/>
      <c r="AD90" s="226" t="s">
        <v>14</v>
      </c>
      <c r="AE90" s="227"/>
      <c r="AF90" s="227"/>
      <c r="AG90" s="227"/>
      <c r="AH90" s="228"/>
      <c r="AI90" s="226" t="s">
        <v>22</v>
      </c>
      <c r="AJ90" s="227"/>
      <c r="AK90" s="227"/>
      <c r="AL90" s="227"/>
      <c r="AM90" s="228"/>
      <c r="AN90" s="226" t="s">
        <v>11</v>
      </c>
      <c r="AO90" s="227"/>
      <c r="AP90" s="227"/>
      <c r="AQ90" s="227"/>
      <c r="AR90" s="228"/>
      <c r="AS90" s="226" t="s">
        <v>12</v>
      </c>
      <c r="AT90" s="227"/>
      <c r="AU90" s="227"/>
      <c r="AV90" s="227"/>
      <c r="AW90" s="228"/>
      <c r="AX90" s="226" t="s">
        <v>10</v>
      </c>
      <c r="AY90" s="227"/>
      <c r="AZ90" s="227"/>
      <c r="BA90" s="227"/>
      <c r="BB90" s="228"/>
      <c r="BC90" s="226" t="s">
        <v>15</v>
      </c>
      <c r="BD90" s="227"/>
      <c r="BE90" s="227"/>
      <c r="BF90" s="227"/>
      <c r="BG90" s="228"/>
      <c r="BH90" s="226" t="s">
        <v>13</v>
      </c>
      <c r="BI90" s="227"/>
      <c r="BJ90" s="227"/>
      <c r="BK90" s="227"/>
      <c r="BL90" s="228"/>
    </row>
    <row r="91" spans="1:64" ht="15" thickBot="1" x14ac:dyDescent="0.35">
      <c r="A91" s="97" t="s">
        <v>4</v>
      </c>
      <c r="B91" s="46" t="s">
        <v>6</v>
      </c>
      <c r="C91" s="46" t="s">
        <v>3</v>
      </c>
      <c r="D91" s="229" t="s">
        <v>64</v>
      </c>
      <c r="E91" s="230"/>
      <c r="F91" s="47" t="s">
        <v>8</v>
      </c>
      <c r="G91" s="47" t="s">
        <v>0</v>
      </c>
      <c r="H91" s="40" t="s">
        <v>20</v>
      </c>
      <c r="I91" s="39" t="s">
        <v>28</v>
      </c>
      <c r="J91" s="40" t="s">
        <v>27</v>
      </c>
      <c r="K91" s="39" t="s">
        <v>21</v>
      </c>
      <c r="L91" s="40" t="s">
        <v>45</v>
      </c>
      <c r="M91" s="50" t="s">
        <v>20</v>
      </c>
      <c r="N91" s="53" t="s">
        <v>28</v>
      </c>
      <c r="O91" s="50" t="s">
        <v>27</v>
      </c>
      <c r="P91" s="53" t="s">
        <v>21</v>
      </c>
      <c r="Q91" s="50" t="s">
        <v>45</v>
      </c>
      <c r="R91" s="65"/>
      <c r="S91" s="65"/>
      <c r="T91" s="65"/>
      <c r="U91" s="65"/>
      <c r="V91" s="65"/>
      <c r="W91" s="65"/>
      <c r="X91" s="65"/>
      <c r="Y91" s="88" t="s">
        <v>20</v>
      </c>
      <c r="Z91" s="59" t="s">
        <v>28</v>
      </c>
      <c r="AA91" s="59" t="s">
        <v>27</v>
      </c>
      <c r="AB91" s="59" t="s">
        <v>21</v>
      </c>
      <c r="AC91" s="85" t="s">
        <v>45</v>
      </c>
      <c r="AD91" s="88" t="s">
        <v>20</v>
      </c>
      <c r="AE91" s="59" t="s">
        <v>28</v>
      </c>
      <c r="AF91" s="59" t="s">
        <v>27</v>
      </c>
      <c r="AG91" s="59" t="s">
        <v>21</v>
      </c>
      <c r="AH91" s="85" t="s">
        <v>45</v>
      </c>
      <c r="AI91" s="88" t="s">
        <v>20</v>
      </c>
      <c r="AJ91" s="59" t="s">
        <v>28</v>
      </c>
      <c r="AK91" s="59" t="s">
        <v>27</v>
      </c>
      <c r="AL91" s="59" t="s">
        <v>21</v>
      </c>
      <c r="AM91" s="85" t="s">
        <v>45</v>
      </c>
      <c r="AN91" s="88" t="s">
        <v>20</v>
      </c>
      <c r="AO91" s="59" t="s">
        <v>28</v>
      </c>
      <c r="AP91" s="59" t="s">
        <v>27</v>
      </c>
      <c r="AQ91" s="59" t="s">
        <v>21</v>
      </c>
      <c r="AR91" s="85" t="s">
        <v>45</v>
      </c>
      <c r="AS91" s="88" t="s">
        <v>20</v>
      </c>
      <c r="AT91" s="59" t="s">
        <v>28</v>
      </c>
      <c r="AU91" s="59" t="s">
        <v>27</v>
      </c>
      <c r="AV91" s="59" t="s">
        <v>21</v>
      </c>
      <c r="AW91" s="85" t="s">
        <v>45</v>
      </c>
      <c r="AX91" s="88" t="s">
        <v>20</v>
      </c>
      <c r="AY91" s="59" t="s">
        <v>28</v>
      </c>
      <c r="AZ91" s="59" t="s">
        <v>27</v>
      </c>
      <c r="BA91" s="59" t="s">
        <v>21</v>
      </c>
      <c r="BB91" s="85"/>
      <c r="BC91" s="88" t="s">
        <v>20</v>
      </c>
      <c r="BD91" s="59" t="s">
        <v>28</v>
      </c>
      <c r="BE91" s="59" t="s">
        <v>27</v>
      </c>
      <c r="BF91" s="59" t="s">
        <v>21</v>
      </c>
      <c r="BG91" s="85"/>
      <c r="BH91" s="88" t="s">
        <v>20</v>
      </c>
      <c r="BI91" s="59" t="s">
        <v>28</v>
      </c>
      <c r="BJ91" s="59" t="s">
        <v>27</v>
      </c>
      <c r="BK91" s="59" t="s">
        <v>21</v>
      </c>
      <c r="BL91" s="85" t="s">
        <v>45</v>
      </c>
    </row>
    <row r="92" spans="1:64" ht="28.8" x14ac:dyDescent="0.3">
      <c r="A92" s="98" t="s">
        <v>16</v>
      </c>
      <c r="B92" s="9" t="s">
        <v>132</v>
      </c>
      <c r="C92" s="9" t="s">
        <v>133</v>
      </c>
      <c r="D92" s="231" t="s">
        <v>134</v>
      </c>
      <c r="E92" s="232"/>
      <c r="F92" s="9" t="s">
        <v>72</v>
      </c>
      <c r="G92" s="9" t="s">
        <v>135</v>
      </c>
      <c r="H92" s="48"/>
      <c r="I92" s="44"/>
      <c r="J92" s="43"/>
      <c r="K92" s="44"/>
      <c r="L92" s="43">
        <v>10</v>
      </c>
      <c r="M92" s="51"/>
      <c r="N92" s="54"/>
      <c r="O92" s="52"/>
      <c r="P92" s="54"/>
      <c r="Q92" s="52">
        <v>10</v>
      </c>
      <c r="R92" s="65"/>
      <c r="S92" s="65"/>
      <c r="T92" s="65"/>
      <c r="U92" s="65"/>
      <c r="V92" s="65"/>
      <c r="W92" s="65"/>
      <c r="X92" s="91" t="s">
        <v>16</v>
      </c>
      <c r="Y92" s="89"/>
      <c r="Z92" s="60"/>
      <c r="AA92" s="60"/>
      <c r="AB92" s="60"/>
      <c r="AC92" s="86">
        <v>1</v>
      </c>
      <c r="AD92" s="89"/>
      <c r="AE92" s="60"/>
      <c r="AF92" s="60"/>
      <c r="AG92" s="60"/>
      <c r="AH92" s="86">
        <v>2</v>
      </c>
      <c r="AI92" s="89"/>
      <c r="AJ92" s="60"/>
      <c r="AK92" s="60"/>
      <c r="AL92" s="60"/>
      <c r="AM92" s="86">
        <v>1</v>
      </c>
      <c r="AN92" s="89"/>
      <c r="AO92" s="60"/>
      <c r="AP92" s="60"/>
      <c r="AQ92" s="60"/>
      <c r="AR92" s="86">
        <v>1</v>
      </c>
      <c r="AS92" s="89"/>
      <c r="AT92" s="60"/>
      <c r="AU92" s="60"/>
      <c r="AV92" s="60"/>
      <c r="AW92" s="86">
        <v>2</v>
      </c>
      <c r="AX92" s="89"/>
      <c r="AY92" s="60"/>
      <c r="AZ92" s="60"/>
      <c r="BA92" s="60">
        <v>2</v>
      </c>
      <c r="BB92" s="86"/>
      <c r="BC92" s="89"/>
      <c r="BD92" s="60"/>
      <c r="BE92" s="60"/>
      <c r="BF92" s="60"/>
      <c r="BG92" s="86">
        <v>1</v>
      </c>
      <c r="BH92" s="89"/>
      <c r="BI92" s="60"/>
      <c r="BJ92" s="60"/>
      <c r="BK92" s="60"/>
      <c r="BL92" s="86">
        <v>0</v>
      </c>
    </row>
    <row r="93" spans="1:64" ht="43.2" x14ac:dyDescent="0.3">
      <c r="A93" s="99" t="s">
        <v>17</v>
      </c>
      <c r="B93" s="11" t="s">
        <v>233</v>
      </c>
      <c r="C93" s="11" t="s">
        <v>137</v>
      </c>
      <c r="D93" s="233" t="s">
        <v>136</v>
      </c>
      <c r="E93" s="234"/>
      <c r="F93" s="11" t="s">
        <v>19</v>
      </c>
      <c r="G93" s="11" t="s">
        <v>111</v>
      </c>
      <c r="H93" s="48"/>
      <c r="I93" s="49"/>
      <c r="J93" s="48"/>
      <c r="K93" s="49"/>
      <c r="L93" s="147">
        <v>0.5</v>
      </c>
      <c r="M93" s="51"/>
      <c r="N93" s="55"/>
      <c r="O93" s="51"/>
      <c r="P93" s="55"/>
      <c r="Q93" s="148">
        <v>0.75</v>
      </c>
      <c r="R93" s="65"/>
      <c r="S93" s="65"/>
      <c r="T93" s="65"/>
      <c r="U93" s="65"/>
      <c r="V93" s="65"/>
      <c r="W93" s="65"/>
      <c r="X93" s="92" t="s">
        <v>17</v>
      </c>
      <c r="Y93" s="90"/>
      <c r="Z93" s="61"/>
      <c r="AA93" s="61"/>
      <c r="AB93" s="61"/>
      <c r="AC93" s="87"/>
      <c r="AD93" s="90"/>
      <c r="AE93" s="61"/>
      <c r="AF93" s="61"/>
      <c r="AG93" s="61"/>
      <c r="AH93" s="87"/>
      <c r="AI93" s="90"/>
      <c r="AJ93" s="61"/>
      <c r="AK93" s="61"/>
      <c r="AL93" s="61"/>
      <c r="AM93" s="87"/>
      <c r="AN93" s="90"/>
      <c r="AO93" s="61"/>
      <c r="AP93" s="61"/>
      <c r="AQ93" s="61"/>
      <c r="AR93" s="87"/>
      <c r="AS93" s="90"/>
      <c r="AT93" s="61"/>
      <c r="AU93" s="61"/>
      <c r="AV93" s="61"/>
      <c r="AW93" s="87"/>
      <c r="AX93" s="90"/>
      <c r="AY93" s="61"/>
      <c r="AZ93" s="61"/>
      <c r="BA93" s="61"/>
      <c r="BB93" s="87"/>
      <c r="BC93" s="90"/>
      <c r="BD93" s="61"/>
      <c r="BE93" s="61"/>
      <c r="BF93" s="61"/>
      <c r="BG93" s="87"/>
      <c r="BH93" s="90"/>
      <c r="BI93" s="61"/>
      <c r="BJ93" s="61"/>
      <c r="BK93" s="61"/>
      <c r="BL93" s="87"/>
    </row>
    <row r="94" spans="1:64" ht="23.4" x14ac:dyDescent="0.45">
      <c r="A94" s="65"/>
      <c r="B94" s="95"/>
      <c r="C94" s="95"/>
      <c r="D94" s="95"/>
      <c r="E94" s="95"/>
      <c r="F94" s="95"/>
      <c r="G94" s="95"/>
      <c r="H94" s="95"/>
      <c r="I94" s="95"/>
      <c r="J94" s="95"/>
      <c r="K94" s="95"/>
      <c r="L94" s="65"/>
      <c r="M94" s="65"/>
      <c r="N94" s="65"/>
      <c r="O94" s="65"/>
      <c r="P94" s="65"/>
      <c r="Q94" s="65"/>
      <c r="R94" s="7"/>
      <c r="S94" s="7"/>
      <c r="T94" s="65"/>
      <c r="U94" s="65"/>
      <c r="V94" s="65"/>
      <c r="W94" s="65"/>
      <c r="X94" s="137"/>
      <c r="Y94" s="138"/>
      <c r="Z94" s="138"/>
      <c r="AA94" s="138"/>
      <c r="AB94" s="138"/>
      <c r="AC94" s="138"/>
      <c r="AD94" s="138"/>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4"/>
      <c r="BL94" s="94"/>
    </row>
    <row r="95" spans="1:64" ht="21" x14ac:dyDescent="0.4">
      <c r="A95" s="146" t="s">
        <v>234</v>
      </c>
      <c r="B95" s="146"/>
      <c r="C95" s="146"/>
      <c r="D95" s="146"/>
      <c r="E95" s="146"/>
      <c r="F95" s="146"/>
      <c r="G95" s="146"/>
      <c r="H95" s="142"/>
      <c r="I95" s="142"/>
      <c r="J95" s="142"/>
      <c r="K95" s="142"/>
      <c r="L95" s="142"/>
      <c r="M95" s="142"/>
      <c r="N95" s="142"/>
      <c r="O95" s="142"/>
      <c r="P95" s="142"/>
      <c r="Q95" s="142"/>
      <c r="R95" s="65"/>
      <c r="S95" s="65"/>
      <c r="T95" s="65"/>
      <c r="U95" s="65"/>
      <c r="V95" s="65"/>
      <c r="W95" s="65"/>
      <c r="X95" s="94"/>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row>
    <row r="96" spans="1:64" x14ac:dyDescent="0.3">
      <c r="A96" s="223" t="s">
        <v>138</v>
      </c>
      <c r="B96" s="224"/>
      <c r="C96" s="224"/>
      <c r="D96" s="224"/>
      <c r="E96" s="224"/>
      <c r="F96" s="224"/>
      <c r="G96" s="224"/>
      <c r="H96" s="144"/>
      <c r="I96" s="144"/>
      <c r="J96" s="144"/>
      <c r="K96" s="65"/>
      <c r="L96" s="65"/>
      <c r="M96" s="65"/>
      <c r="N96" s="65"/>
      <c r="O96" s="65"/>
      <c r="P96" s="65"/>
      <c r="Q96" s="139"/>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94"/>
    </row>
    <row r="97" spans="1:64" x14ac:dyDescent="0.3">
      <c r="A97" s="221" t="s">
        <v>235</v>
      </c>
      <c r="B97" s="222"/>
      <c r="C97" s="222"/>
      <c r="D97" s="222"/>
      <c r="E97" s="222"/>
      <c r="F97" s="222"/>
      <c r="G97" s="222"/>
      <c r="H97" s="143"/>
      <c r="I97" s="143"/>
      <c r="J97" s="143"/>
      <c r="K97" s="65"/>
      <c r="L97" s="65"/>
      <c r="M97" s="65"/>
      <c r="N97" s="65"/>
      <c r="O97" s="65"/>
      <c r="P97" s="65"/>
      <c r="Q97" s="139"/>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94"/>
    </row>
    <row r="98" spans="1:64" x14ac:dyDescent="0.3">
      <c r="A98" s="223" t="s">
        <v>139</v>
      </c>
      <c r="B98" s="224"/>
      <c r="C98" s="224"/>
      <c r="D98" s="224"/>
      <c r="E98" s="224"/>
      <c r="F98" s="224"/>
      <c r="G98" s="224"/>
      <c r="H98" s="143"/>
      <c r="I98" s="143"/>
      <c r="J98" s="143"/>
      <c r="K98" s="65"/>
      <c r="L98" s="65"/>
      <c r="M98" s="65"/>
      <c r="N98" s="65"/>
      <c r="O98" s="65"/>
      <c r="P98" s="65"/>
      <c r="Q98" s="139"/>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94"/>
    </row>
    <row r="99" spans="1:64" x14ac:dyDescent="0.3">
      <c r="A99" s="65"/>
      <c r="B99" s="65"/>
      <c r="C99" s="65"/>
      <c r="D99" s="65"/>
      <c r="E99" s="65"/>
      <c r="F99" s="65"/>
      <c r="G99" s="65"/>
      <c r="H99" s="65"/>
      <c r="I99" s="65"/>
      <c r="J99" s="65"/>
      <c r="K99" s="65"/>
      <c r="L99" s="65"/>
      <c r="M99" s="65"/>
      <c r="N99" s="65"/>
      <c r="O99" s="65"/>
      <c r="P99" s="65"/>
      <c r="Q99" s="65"/>
      <c r="R99" s="65"/>
      <c r="S99" s="65"/>
      <c r="T99" s="65"/>
      <c r="U99" s="65"/>
      <c r="V99" s="65"/>
      <c r="W99" s="65"/>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row>
  </sheetData>
  <mergeCells count="206">
    <mergeCell ref="A3:G3"/>
    <mergeCell ref="H3:K3"/>
    <mergeCell ref="L3:O3"/>
    <mergeCell ref="P3:R3"/>
    <mergeCell ref="Q11:R11"/>
    <mergeCell ref="F12:G12"/>
    <mergeCell ref="F13:G13"/>
    <mergeCell ref="F14:G14"/>
    <mergeCell ref="A1:G1"/>
    <mergeCell ref="A16:G16"/>
    <mergeCell ref="H16:L16"/>
    <mergeCell ref="M16:Q16"/>
    <mergeCell ref="F11:G11"/>
    <mergeCell ref="D4:E4"/>
    <mergeCell ref="D5:E5"/>
    <mergeCell ref="D6:E6"/>
    <mergeCell ref="D7:E7"/>
    <mergeCell ref="A9:G9"/>
    <mergeCell ref="AX16:BB16"/>
    <mergeCell ref="BC16:BG16"/>
    <mergeCell ref="D17:E17"/>
    <mergeCell ref="D18:E18"/>
    <mergeCell ref="D19:E19"/>
    <mergeCell ref="AN16:AR16"/>
    <mergeCell ref="AS16:AW16"/>
    <mergeCell ref="H17:L17"/>
    <mergeCell ref="H18:L18"/>
    <mergeCell ref="M17:Q17"/>
    <mergeCell ref="M18:Q18"/>
    <mergeCell ref="H19:L19"/>
    <mergeCell ref="M19:Q19"/>
    <mergeCell ref="T17:X17"/>
    <mergeCell ref="Y17:AC17"/>
    <mergeCell ref="AD17:AH17"/>
    <mergeCell ref="T16:X16"/>
    <mergeCell ref="Y16:AC16"/>
    <mergeCell ref="AD16:AH16"/>
    <mergeCell ref="AI16:AM16"/>
    <mergeCell ref="AI17:AM17"/>
    <mergeCell ref="AN17:AR17"/>
    <mergeCell ref="AS17:AW17"/>
    <mergeCell ref="AX17:BB17"/>
    <mergeCell ref="BC22:BG22"/>
    <mergeCell ref="A23:G23"/>
    <mergeCell ref="A24:G24"/>
    <mergeCell ref="A25:G25"/>
    <mergeCell ref="T22:X22"/>
    <mergeCell ref="Y22:AC22"/>
    <mergeCell ref="AD22:AH22"/>
    <mergeCell ref="AI22:AM22"/>
    <mergeCell ref="AN22:AR22"/>
    <mergeCell ref="AS22:AW22"/>
    <mergeCell ref="F35:G35"/>
    <mergeCell ref="A37:G37"/>
    <mergeCell ref="H37:L37"/>
    <mergeCell ref="M37:Q37"/>
    <mergeCell ref="AX22:BB22"/>
    <mergeCell ref="A30:D30"/>
    <mergeCell ref="F32:G32"/>
    <mergeCell ref="Q32:R32"/>
    <mergeCell ref="F33:G33"/>
    <mergeCell ref="F34:G34"/>
    <mergeCell ref="AX37:BB37"/>
    <mergeCell ref="A26:G26"/>
    <mergeCell ref="A27:G27"/>
    <mergeCell ref="A28:G28"/>
    <mergeCell ref="BC37:BG37"/>
    <mergeCell ref="D38:E38"/>
    <mergeCell ref="D39:E39"/>
    <mergeCell ref="D40:E40"/>
    <mergeCell ref="AN37:AR37"/>
    <mergeCell ref="AS37:AW37"/>
    <mergeCell ref="H38:L38"/>
    <mergeCell ref="H40:L40"/>
    <mergeCell ref="T40:X40"/>
    <mergeCell ref="Y40:AC40"/>
    <mergeCell ref="AD40:AH40"/>
    <mergeCell ref="AI40:AM40"/>
    <mergeCell ref="AN40:AR40"/>
    <mergeCell ref="AS40:AW40"/>
    <mergeCell ref="AX40:BB40"/>
    <mergeCell ref="BC40:BG40"/>
    <mergeCell ref="T37:X37"/>
    <mergeCell ref="Y37:AC37"/>
    <mergeCell ref="AD37:AH37"/>
    <mergeCell ref="AI37:AM37"/>
    <mergeCell ref="AX42:BB42"/>
    <mergeCell ref="BC42:BG42"/>
    <mergeCell ref="A43:G43"/>
    <mergeCell ref="A45:G45"/>
    <mergeCell ref="T42:X42"/>
    <mergeCell ref="Y42:AC42"/>
    <mergeCell ref="AD42:AH42"/>
    <mergeCell ref="AI42:AM42"/>
    <mergeCell ref="AN42:AR42"/>
    <mergeCell ref="AS42:AW42"/>
    <mergeCell ref="A44:G44"/>
    <mergeCell ref="BC17:BG17"/>
    <mergeCell ref="T19:X19"/>
    <mergeCell ref="Y19:AC19"/>
    <mergeCell ref="AD19:AH19"/>
    <mergeCell ref="AI19:AM19"/>
    <mergeCell ref="AN19:AR19"/>
    <mergeCell ref="AS19:AW19"/>
    <mergeCell ref="AX19:BB19"/>
    <mergeCell ref="BC19:BG19"/>
    <mergeCell ref="F52:G52"/>
    <mergeCell ref="Q52:V52"/>
    <mergeCell ref="F53:G53"/>
    <mergeCell ref="F54:G54"/>
    <mergeCell ref="F55:G55"/>
    <mergeCell ref="A46:G46"/>
    <mergeCell ref="A47:G47"/>
    <mergeCell ref="A48:G48"/>
    <mergeCell ref="H39:L39"/>
    <mergeCell ref="A50:D50"/>
    <mergeCell ref="BH62:BL62"/>
    <mergeCell ref="A63:G63"/>
    <mergeCell ref="A64:G64"/>
    <mergeCell ref="Y62:AC62"/>
    <mergeCell ref="AD62:AH62"/>
    <mergeCell ref="AI62:AM62"/>
    <mergeCell ref="AN62:AR62"/>
    <mergeCell ref="AS62:AW62"/>
    <mergeCell ref="BH57:BL57"/>
    <mergeCell ref="D58:E58"/>
    <mergeCell ref="D59:E59"/>
    <mergeCell ref="D60:E60"/>
    <mergeCell ref="M59:Q59"/>
    <mergeCell ref="AI57:AM57"/>
    <mergeCell ref="AN57:AR57"/>
    <mergeCell ref="AS57:AW57"/>
    <mergeCell ref="AX57:BB57"/>
    <mergeCell ref="BC57:BG57"/>
    <mergeCell ref="A57:G57"/>
    <mergeCell ref="H57:L57"/>
    <mergeCell ref="M57:Q57"/>
    <mergeCell ref="Y57:AC57"/>
    <mergeCell ref="AD57:AH57"/>
    <mergeCell ref="H59:L59"/>
    <mergeCell ref="A81:G81"/>
    <mergeCell ref="A65:G65"/>
    <mergeCell ref="F70:G70"/>
    <mergeCell ref="Q70:V70"/>
    <mergeCell ref="F71:G71"/>
    <mergeCell ref="AX62:BB62"/>
    <mergeCell ref="BC62:BG62"/>
    <mergeCell ref="A66:G66"/>
    <mergeCell ref="A68:G68"/>
    <mergeCell ref="AX75:BB75"/>
    <mergeCell ref="BC75:BG75"/>
    <mergeCell ref="F72:G72"/>
    <mergeCell ref="F73:G73"/>
    <mergeCell ref="A75:G75"/>
    <mergeCell ref="H75:L75"/>
    <mergeCell ref="M75:Q75"/>
    <mergeCell ref="BH75:BL75"/>
    <mergeCell ref="D76:E76"/>
    <mergeCell ref="D77:E77"/>
    <mergeCell ref="Y75:AC75"/>
    <mergeCell ref="AD75:AH75"/>
    <mergeCell ref="AI75:AM75"/>
    <mergeCell ref="AN75:AR75"/>
    <mergeCell ref="AS75:AW75"/>
    <mergeCell ref="BH80:BL80"/>
    <mergeCell ref="AN80:AR80"/>
    <mergeCell ref="AS80:AW80"/>
    <mergeCell ref="AX80:BB80"/>
    <mergeCell ref="BC80:BG80"/>
    <mergeCell ref="D78:E78"/>
    <mergeCell ref="Y80:AC80"/>
    <mergeCell ref="AD80:AH80"/>
    <mergeCell ref="AI80:AM80"/>
    <mergeCell ref="A90:G90"/>
    <mergeCell ref="H90:L90"/>
    <mergeCell ref="M90:Q90"/>
    <mergeCell ref="Y90:AC90"/>
    <mergeCell ref="A83:D83"/>
    <mergeCell ref="F85:G85"/>
    <mergeCell ref="Q85:V85"/>
    <mergeCell ref="F86:G86"/>
    <mergeCell ref="F87:G87"/>
    <mergeCell ref="B20:C20"/>
    <mergeCell ref="D20:E20"/>
    <mergeCell ref="A97:G97"/>
    <mergeCell ref="A98:G98"/>
    <mergeCell ref="AS95:AW95"/>
    <mergeCell ref="AX95:BB95"/>
    <mergeCell ref="BC95:BG95"/>
    <mergeCell ref="BH95:BL95"/>
    <mergeCell ref="A96:G96"/>
    <mergeCell ref="Y95:AC95"/>
    <mergeCell ref="AD95:AH95"/>
    <mergeCell ref="AI95:AM95"/>
    <mergeCell ref="AN95:AR95"/>
    <mergeCell ref="BC90:BG90"/>
    <mergeCell ref="BH90:BL90"/>
    <mergeCell ref="D91:E91"/>
    <mergeCell ref="D92:E92"/>
    <mergeCell ref="D93:E93"/>
    <mergeCell ref="AD90:AH90"/>
    <mergeCell ref="AI90:AM90"/>
    <mergeCell ref="AN90:AR90"/>
    <mergeCell ref="AS90:AW90"/>
    <mergeCell ref="AX90:BB90"/>
    <mergeCell ref="F88:G88"/>
  </mergeCells>
  <pageMargins left="0.7" right="0.7" top="0.75" bottom="0.75" header="0.3" footer="0.3"/>
  <pageSetup paperSize="9" scale="1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tabSelected="1" workbookViewId="0">
      <selection activeCell="B7" sqref="B7"/>
    </sheetView>
  </sheetViews>
  <sheetFormatPr defaultRowHeight="14.4" x14ac:dyDescent="0.3"/>
  <cols>
    <col min="1" max="1" width="10.5546875" customWidth="1"/>
    <col min="2" max="2" width="125.5546875" customWidth="1"/>
    <col min="3" max="3" width="22.109375" customWidth="1"/>
    <col min="4" max="4" width="122.6640625" customWidth="1"/>
    <col min="5" max="5" width="52.44140625" customWidth="1"/>
  </cols>
  <sheetData>
    <row r="1" spans="1:5" ht="40.200000000000003" x14ac:dyDescent="0.3">
      <c r="A1" s="317" t="s">
        <v>236</v>
      </c>
      <c r="B1" s="318"/>
      <c r="C1" s="319" t="s">
        <v>237</v>
      </c>
      <c r="D1" s="320" t="s">
        <v>238</v>
      </c>
      <c r="E1" s="321"/>
    </row>
    <row r="2" spans="1:5" x14ac:dyDescent="0.3">
      <c r="A2" s="322"/>
      <c r="B2" s="323" t="s">
        <v>239</v>
      </c>
      <c r="C2" s="324"/>
      <c r="D2" s="324"/>
      <c r="E2" s="325"/>
    </row>
    <row r="3" spans="1:5" x14ac:dyDescent="0.3">
      <c r="A3" s="326" t="s">
        <v>240</v>
      </c>
      <c r="B3" s="327" t="s">
        <v>241</v>
      </c>
      <c r="C3" s="328"/>
      <c r="D3" s="329" t="s">
        <v>242</v>
      </c>
      <c r="E3" s="330" t="s">
        <v>243</v>
      </c>
    </row>
    <row r="4" spans="1:5" ht="30.6" x14ac:dyDescent="0.3">
      <c r="A4" s="331"/>
      <c r="B4" s="332" t="s">
        <v>244</v>
      </c>
      <c r="C4" s="333"/>
      <c r="D4" s="334" t="s">
        <v>245</v>
      </c>
      <c r="E4" s="330"/>
    </row>
    <row r="5" spans="1:5" ht="91.8" x14ac:dyDescent="0.3">
      <c r="A5" s="331"/>
      <c r="B5" s="332" t="s">
        <v>246</v>
      </c>
      <c r="C5" s="333"/>
      <c r="D5" s="335" t="s">
        <v>247</v>
      </c>
      <c r="E5" s="336"/>
    </row>
    <row r="6" spans="1:5" ht="15" x14ac:dyDescent="0.3">
      <c r="A6" s="331"/>
      <c r="B6" s="337" t="s">
        <v>248</v>
      </c>
      <c r="C6" s="337" t="s">
        <v>249</v>
      </c>
      <c r="D6" s="337"/>
      <c r="E6" s="338"/>
    </row>
    <row r="7" spans="1:5" ht="15" x14ac:dyDescent="0.3">
      <c r="A7" s="331"/>
      <c r="B7" s="337" t="s">
        <v>250</v>
      </c>
      <c r="C7" s="337" t="s">
        <v>251</v>
      </c>
      <c r="D7" s="337"/>
      <c r="E7" s="338"/>
    </row>
    <row r="8" spans="1:5" ht="15" x14ac:dyDescent="0.3">
      <c r="A8" s="331"/>
      <c r="B8" s="337" t="s">
        <v>252</v>
      </c>
      <c r="C8" s="337" t="s">
        <v>253</v>
      </c>
      <c r="D8" s="337"/>
      <c r="E8" s="338"/>
    </row>
    <row r="9" spans="1:5" ht="15" x14ac:dyDescent="0.3">
      <c r="A9" s="331"/>
      <c r="B9" s="337" t="s">
        <v>254</v>
      </c>
      <c r="C9" s="337" t="s">
        <v>253</v>
      </c>
      <c r="D9" s="337"/>
      <c r="E9" s="338"/>
    </row>
    <row r="10" spans="1:5" ht="15" x14ac:dyDescent="0.3">
      <c r="A10" s="331"/>
      <c r="B10" s="337" t="s">
        <v>255</v>
      </c>
      <c r="C10" s="337" t="s">
        <v>256</v>
      </c>
      <c r="D10" s="337"/>
      <c r="E10" s="338"/>
    </row>
    <row r="11" spans="1:5" ht="15" x14ac:dyDescent="0.3">
      <c r="A11" s="331"/>
      <c r="B11" s="337" t="s">
        <v>257</v>
      </c>
      <c r="C11" s="337" t="s">
        <v>256</v>
      </c>
      <c r="D11" s="337"/>
      <c r="E11" s="338"/>
    </row>
    <row r="12" spans="1:5" ht="51" x14ac:dyDescent="0.3">
      <c r="A12" s="331"/>
      <c r="B12" s="332" t="s">
        <v>258</v>
      </c>
      <c r="C12" s="333"/>
      <c r="D12" s="339" t="s">
        <v>259</v>
      </c>
      <c r="E12" s="340"/>
    </row>
    <row r="13" spans="1:5" x14ac:dyDescent="0.3">
      <c r="A13" s="331"/>
      <c r="B13" s="341" t="s">
        <v>260</v>
      </c>
      <c r="C13" s="337" t="s">
        <v>261</v>
      </c>
      <c r="D13" s="342" t="s">
        <v>262</v>
      </c>
      <c r="E13" s="343"/>
    </row>
    <row r="14" spans="1:5" x14ac:dyDescent="0.3">
      <c r="A14" s="331"/>
      <c r="B14" s="337" t="s">
        <v>263</v>
      </c>
      <c r="C14" s="337" t="s">
        <v>264</v>
      </c>
      <c r="D14" s="344"/>
      <c r="E14" s="345"/>
    </row>
    <row r="15" spans="1:5" x14ac:dyDescent="0.3">
      <c r="A15" s="331"/>
      <c r="B15" s="337" t="s">
        <v>265</v>
      </c>
      <c r="C15" s="337" t="s">
        <v>256</v>
      </c>
      <c r="D15" s="344"/>
      <c r="E15" s="345"/>
    </row>
    <row r="16" spans="1:5" x14ac:dyDescent="0.3">
      <c r="A16" s="331"/>
      <c r="B16" s="337" t="s">
        <v>266</v>
      </c>
      <c r="C16" s="337" t="s">
        <v>253</v>
      </c>
      <c r="D16" s="344"/>
      <c r="E16" s="345"/>
    </row>
    <row r="17" spans="1:5" x14ac:dyDescent="0.3">
      <c r="A17" s="331"/>
      <c r="B17" s="337" t="s">
        <v>267</v>
      </c>
      <c r="C17" s="337" t="s">
        <v>253</v>
      </c>
      <c r="D17" s="346"/>
      <c r="E17" s="347"/>
    </row>
    <row r="18" spans="1:5" ht="51" x14ac:dyDescent="0.3">
      <c r="A18" s="331"/>
      <c r="B18" s="332" t="s">
        <v>268</v>
      </c>
      <c r="C18" s="333"/>
      <c r="D18" s="339" t="s">
        <v>269</v>
      </c>
      <c r="E18" s="340"/>
    </row>
    <row r="19" spans="1:5" x14ac:dyDescent="0.3">
      <c r="A19" s="331"/>
      <c r="B19" s="337" t="s">
        <v>270</v>
      </c>
      <c r="C19" s="337" t="s">
        <v>261</v>
      </c>
      <c r="D19" s="342"/>
      <c r="E19" s="348"/>
    </row>
    <row r="20" spans="1:5" x14ac:dyDescent="0.3">
      <c r="A20" s="331"/>
      <c r="B20" s="337" t="s">
        <v>271</v>
      </c>
      <c r="C20" s="337" t="s">
        <v>264</v>
      </c>
      <c r="D20" s="344"/>
      <c r="E20" s="349"/>
    </row>
    <row r="21" spans="1:5" x14ac:dyDescent="0.3">
      <c r="A21" s="331"/>
      <c r="B21" s="337" t="s">
        <v>272</v>
      </c>
      <c r="C21" s="337" t="s">
        <v>256</v>
      </c>
      <c r="D21" s="344"/>
      <c r="E21" s="349"/>
    </row>
    <row r="22" spans="1:5" x14ac:dyDescent="0.3">
      <c r="A22" s="331"/>
      <c r="B22" s="337" t="s">
        <v>273</v>
      </c>
      <c r="C22" s="337" t="s">
        <v>253</v>
      </c>
      <c r="D22" s="344"/>
      <c r="E22" s="349"/>
    </row>
    <row r="23" spans="1:5" x14ac:dyDescent="0.3">
      <c r="A23" s="331"/>
      <c r="B23" s="337" t="s">
        <v>274</v>
      </c>
      <c r="C23" s="337" t="s">
        <v>253</v>
      </c>
      <c r="D23" s="344"/>
      <c r="E23" s="349"/>
    </row>
    <row r="24" spans="1:5" ht="81.599999999999994" x14ac:dyDescent="0.3">
      <c r="A24" s="331"/>
      <c r="B24" s="332" t="s">
        <v>275</v>
      </c>
      <c r="C24" s="333"/>
      <c r="D24" s="335" t="s">
        <v>276</v>
      </c>
      <c r="E24" s="340"/>
    </row>
    <row r="25" spans="1:5" x14ac:dyDescent="0.3">
      <c r="A25" s="331"/>
      <c r="B25" s="337" t="s">
        <v>277</v>
      </c>
      <c r="C25" s="337" t="s">
        <v>278</v>
      </c>
      <c r="D25" s="350"/>
      <c r="E25" s="348"/>
    </row>
    <row r="26" spans="1:5" x14ac:dyDescent="0.3">
      <c r="A26" s="331"/>
      <c r="B26" s="337" t="s">
        <v>279</v>
      </c>
      <c r="C26" s="337" t="s">
        <v>278</v>
      </c>
      <c r="D26" s="350"/>
      <c r="E26" s="349"/>
    </row>
    <row r="27" spans="1:5" x14ac:dyDescent="0.3">
      <c r="A27" s="331"/>
      <c r="B27" s="337" t="s">
        <v>280</v>
      </c>
      <c r="C27" s="337" t="s">
        <v>278</v>
      </c>
      <c r="D27" s="350"/>
      <c r="E27" s="349"/>
    </row>
    <row r="28" spans="1:5" x14ac:dyDescent="0.3">
      <c r="A28" s="331"/>
      <c r="B28" s="337" t="s">
        <v>281</v>
      </c>
      <c r="C28" s="337" t="s">
        <v>278</v>
      </c>
      <c r="D28" s="350"/>
      <c r="E28" s="349"/>
    </row>
    <row r="29" spans="1:5" x14ac:dyDescent="0.3">
      <c r="A29" s="331"/>
      <c r="B29" s="337" t="s">
        <v>282</v>
      </c>
      <c r="C29" s="337" t="s">
        <v>278</v>
      </c>
      <c r="D29" s="350"/>
      <c r="E29" s="349"/>
    </row>
    <row r="30" spans="1:5" x14ac:dyDescent="0.3">
      <c r="A30" s="331"/>
      <c r="B30" s="337" t="s">
        <v>283</v>
      </c>
      <c r="C30" s="337" t="s">
        <v>278</v>
      </c>
      <c r="D30" s="350"/>
      <c r="E30" s="349"/>
    </row>
    <row r="31" spans="1:5" x14ac:dyDescent="0.3">
      <c r="A31" s="331"/>
      <c r="B31" s="337" t="s">
        <v>284</v>
      </c>
      <c r="C31" s="337" t="s">
        <v>278</v>
      </c>
      <c r="D31" s="350"/>
      <c r="E31" s="349"/>
    </row>
    <row r="32" spans="1:5" x14ac:dyDescent="0.3">
      <c r="A32" s="331"/>
      <c r="B32" s="337" t="s">
        <v>285</v>
      </c>
      <c r="C32" s="337" t="s">
        <v>278</v>
      </c>
      <c r="D32" s="350"/>
      <c r="E32" s="349"/>
    </row>
    <row r="33" spans="1:5" x14ac:dyDescent="0.3">
      <c r="A33" s="331"/>
      <c r="B33" s="337" t="s">
        <v>286</v>
      </c>
      <c r="C33" s="337" t="s">
        <v>287</v>
      </c>
      <c r="D33" s="350"/>
      <c r="E33" s="349"/>
    </row>
    <row r="34" spans="1:5" x14ac:dyDescent="0.3">
      <c r="A34" s="331"/>
      <c r="B34" s="337" t="s">
        <v>288</v>
      </c>
      <c r="C34" s="337" t="s">
        <v>92</v>
      </c>
      <c r="D34" s="350"/>
      <c r="E34" s="349"/>
    </row>
    <row r="35" spans="1:5" ht="81.599999999999994" x14ac:dyDescent="0.3">
      <c r="A35" s="331"/>
      <c r="B35" s="332" t="s">
        <v>289</v>
      </c>
      <c r="C35" s="333"/>
      <c r="D35" s="351" t="s">
        <v>290</v>
      </c>
      <c r="E35" s="352"/>
    </row>
    <row r="36" spans="1:5" x14ac:dyDescent="0.3">
      <c r="A36" s="331"/>
      <c r="B36" s="337" t="s">
        <v>291</v>
      </c>
      <c r="C36" s="337" t="s">
        <v>278</v>
      </c>
      <c r="D36" s="351"/>
      <c r="E36" s="352"/>
    </row>
    <row r="37" spans="1:5" x14ac:dyDescent="0.3">
      <c r="A37" s="331"/>
      <c r="B37" s="337" t="s">
        <v>292</v>
      </c>
      <c r="C37" s="337" t="s">
        <v>278</v>
      </c>
      <c r="D37" s="351"/>
      <c r="E37" s="352"/>
    </row>
    <row r="38" spans="1:5" x14ac:dyDescent="0.3">
      <c r="A38" s="331"/>
      <c r="B38" s="337" t="s">
        <v>293</v>
      </c>
      <c r="C38" s="337" t="s">
        <v>278</v>
      </c>
      <c r="D38" s="351"/>
      <c r="E38" s="352"/>
    </row>
    <row r="39" spans="1:5" x14ac:dyDescent="0.3">
      <c r="A39" s="331"/>
      <c r="B39" s="337" t="s">
        <v>294</v>
      </c>
      <c r="C39" s="337" t="s">
        <v>278</v>
      </c>
      <c r="D39" s="351"/>
      <c r="E39" s="352"/>
    </row>
    <row r="40" spans="1:5" x14ac:dyDescent="0.3">
      <c r="A40" s="331"/>
      <c r="B40" s="337" t="s">
        <v>295</v>
      </c>
      <c r="C40" s="337" t="s">
        <v>278</v>
      </c>
      <c r="D40" s="351"/>
      <c r="E40" s="352"/>
    </row>
    <row r="41" spans="1:5" x14ac:dyDescent="0.3">
      <c r="A41" s="331"/>
      <c r="B41" s="337" t="s">
        <v>296</v>
      </c>
      <c r="C41" s="337" t="s">
        <v>278</v>
      </c>
      <c r="D41" s="351"/>
      <c r="E41" s="352"/>
    </row>
    <row r="42" spans="1:5" x14ac:dyDescent="0.3">
      <c r="A42" s="331"/>
      <c r="B42" s="337" t="s">
        <v>297</v>
      </c>
      <c r="C42" s="337" t="s">
        <v>278</v>
      </c>
      <c r="D42" s="351"/>
      <c r="E42" s="352"/>
    </row>
    <row r="43" spans="1:5" x14ac:dyDescent="0.3">
      <c r="A43" s="331"/>
      <c r="B43" s="337" t="s">
        <v>298</v>
      </c>
      <c r="C43" s="337" t="s">
        <v>278</v>
      </c>
      <c r="D43" s="351"/>
      <c r="E43" s="352"/>
    </row>
    <row r="44" spans="1:5" ht="15" x14ac:dyDescent="0.3">
      <c r="A44" s="331"/>
      <c r="B44" s="337" t="s">
        <v>299</v>
      </c>
      <c r="C44" s="337" t="s">
        <v>287</v>
      </c>
      <c r="D44" s="353"/>
      <c r="E44" s="354"/>
    </row>
    <row r="45" spans="1:5" ht="15" x14ac:dyDescent="0.3">
      <c r="A45" s="331"/>
      <c r="B45" s="337" t="s">
        <v>300</v>
      </c>
      <c r="C45" s="337" t="s">
        <v>92</v>
      </c>
      <c r="D45" s="353"/>
      <c r="E45" s="354"/>
    </row>
    <row r="46" spans="1:5" x14ac:dyDescent="0.3">
      <c r="A46" s="331"/>
      <c r="B46" s="355" t="s">
        <v>301</v>
      </c>
      <c r="C46" s="356"/>
      <c r="D46" s="336" t="s">
        <v>302</v>
      </c>
      <c r="E46" s="357" t="s">
        <v>243</v>
      </c>
    </row>
    <row r="47" spans="1:5" ht="20.399999999999999" x14ac:dyDescent="0.3">
      <c r="A47" s="331"/>
      <c r="B47" s="358"/>
      <c r="C47" s="359"/>
      <c r="D47" s="351" t="s">
        <v>303</v>
      </c>
      <c r="E47" s="352"/>
    </row>
    <row r="48" spans="1:5" ht="20.399999999999999" x14ac:dyDescent="0.3">
      <c r="A48" s="331"/>
      <c r="B48" s="336" t="s">
        <v>304</v>
      </c>
      <c r="C48" s="360" t="s">
        <v>305</v>
      </c>
      <c r="D48" s="361" t="s">
        <v>306</v>
      </c>
      <c r="E48" s="330"/>
    </row>
    <row r="49" spans="1:5" ht="30.6" x14ac:dyDescent="0.3">
      <c r="A49" s="331"/>
      <c r="B49" s="336" t="s">
        <v>307</v>
      </c>
      <c r="C49" s="360" t="s">
        <v>308</v>
      </c>
      <c r="D49" s="362"/>
      <c r="E49" s="330"/>
    </row>
    <row r="50" spans="1:5" ht="30.6" x14ac:dyDescent="0.3">
      <c r="A50" s="331"/>
      <c r="B50" s="336" t="s">
        <v>309</v>
      </c>
      <c r="C50" s="360" t="s">
        <v>92</v>
      </c>
      <c r="D50" s="362"/>
      <c r="E50" s="330"/>
    </row>
    <row r="51" spans="1:5" ht="30.6" x14ac:dyDescent="0.3">
      <c r="A51" s="331"/>
      <c r="B51" s="336" t="s">
        <v>310</v>
      </c>
      <c r="C51" s="360" t="s">
        <v>92</v>
      </c>
      <c r="D51" s="363"/>
      <c r="E51" s="330"/>
    </row>
    <row r="52" spans="1:5" ht="15" x14ac:dyDescent="0.3">
      <c r="A52" s="331"/>
      <c r="B52" s="337" t="s">
        <v>311</v>
      </c>
      <c r="C52" s="337" t="s">
        <v>278</v>
      </c>
      <c r="D52" s="353"/>
      <c r="E52" s="354"/>
    </row>
    <row r="53" spans="1:5" ht="15" x14ac:dyDescent="0.3">
      <c r="A53" s="331"/>
      <c r="B53" s="337" t="s">
        <v>312</v>
      </c>
      <c r="C53" s="337" t="s">
        <v>287</v>
      </c>
      <c r="D53" s="353"/>
      <c r="E53" s="354"/>
    </row>
    <row r="54" spans="1:5" ht="15" x14ac:dyDescent="0.3">
      <c r="A54" s="331"/>
      <c r="B54" s="364" t="s">
        <v>313</v>
      </c>
      <c r="C54" s="337" t="s">
        <v>92</v>
      </c>
      <c r="D54" s="353"/>
      <c r="E54" s="354"/>
    </row>
    <row r="55" spans="1:5" ht="15" x14ac:dyDescent="0.3">
      <c r="A55" s="331"/>
      <c r="B55" s="337" t="s">
        <v>314</v>
      </c>
      <c r="C55" s="337" t="s">
        <v>308</v>
      </c>
      <c r="D55" s="353"/>
      <c r="E55" s="354"/>
    </row>
    <row r="56" spans="1:5" ht="15" x14ac:dyDescent="0.3">
      <c r="A56" s="331"/>
      <c r="B56" s="337" t="s">
        <v>315</v>
      </c>
      <c r="C56" s="337" t="s">
        <v>308</v>
      </c>
      <c r="D56" s="353"/>
      <c r="E56" s="354"/>
    </row>
    <row r="57" spans="1:5" ht="15" x14ac:dyDescent="0.3">
      <c r="A57" s="331"/>
      <c r="B57" s="337" t="s">
        <v>316</v>
      </c>
      <c r="C57" s="337" t="s">
        <v>308</v>
      </c>
      <c r="D57" s="353"/>
      <c r="E57" s="354"/>
    </row>
    <row r="58" spans="1:5" ht="15" x14ac:dyDescent="0.3">
      <c r="A58" s="331"/>
      <c r="B58" s="337" t="s">
        <v>317</v>
      </c>
      <c r="C58" s="337" t="s">
        <v>305</v>
      </c>
      <c r="D58" s="353"/>
      <c r="E58" s="354"/>
    </row>
    <row r="59" spans="1:5" ht="15" x14ac:dyDescent="0.3">
      <c r="A59" s="365"/>
      <c r="B59" s="337" t="s">
        <v>318</v>
      </c>
      <c r="C59" s="337" t="s">
        <v>319</v>
      </c>
      <c r="D59" s="353"/>
      <c r="E59" s="354"/>
    </row>
    <row r="60" spans="1:5" ht="40.799999999999997" x14ac:dyDescent="0.3">
      <c r="A60" s="366" t="s">
        <v>320</v>
      </c>
      <c r="B60" s="327" t="s">
        <v>321</v>
      </c>
      <c r="C60" s="328"/>
      <c r="D60" s="360" t="s">
        <v>322</v>
      </c>
      <c r="E60" s="330" t="s">
        <v>243</v>
      </c>
    </row>
    <row r="61" spans="1:5" ht="30.6" x14ac:dyDescent="0.3">
      <c r="A61" s="366"/>
      <c r="B61" s="332" t="s">
        <v>244</v>
      </c>
      <c r="C61" s="333"/>
      <c r="D61" s="334" t="s">
        <v>245</v>
      </c>
      <c r="E61" s="367"/>
    </row>
    <row r="62" spans="1:5" x14ac:dyDescent="0.3">
      <c r="A62" s="366"/>
      <c r="B62" s="332" t="s">
        <v>323</v>
      </c>
      <c r="C62" s="368"/>
      <c r="D62" s="333"/>
      <c r="E62" s="357" t="s">
        <v>243</v>
      </c>
    </row>
    <row r="63" spans="1:5" x14ac:dyDescent="0.3">
      <c r="A63" s="366"/>
      <c r="B63" s="341" t="s">
        <v>324</v>
      </c>
      <c r="C63" s="341" t="s">
        <v>253</v>
      </c>
      <c r="D63" s="342" t="s">
        <v>325</v>
      </c>
      <c r="E63" s="369"/>
    </row>
    <row r="64" spans="1:5" x14ac:dyDescent="0.3">
      <c r="A64" s="366"/>
      <c r="B64" s="341" t="s">
        <v>326</v>
      </c>
      <c r="C64" s="341" t="s">
        <v>253</v>
      </c>
      <c r="D64" s="346"/>
      <c r="E64" s="370"/>
    </row>
    <row r="65" spans="1:5" x14ac:dyDescent="0.3">
      <c r="A65" s="366"/>
      <c r="B65" s="332" t="s">
        <v>327</v>
      </c>
      <c r="C65" s="368"/>
      <c r="D65" s="333"/>
      <c r="E65" s="357" t="s">
        <v>243</v>
      </c>
    </row>
    <row r="66" spans="1:5" ht="40.799999999999997" x14ac:dyDescent="0.3">
      <c r="A66" s="366"/>
      <c r="B66" s="341" t="s">
        <v>328</v>
      </c>
      <c r="C66" s="341" t="s">
        <v>329</v>
      </c>
      <c r="D66" s="371" t="s">
        <v>330</v>
      </c>
      <c r="E66" s="372"/>
    </row>
    <row r="67" spans="1:5" ht="15" x14ac:dyDescent="0.3">
      <c r="A67" s="366"/>
      <c r="B67" s="341" t="s">
        <v>331</v>
      </c>
      <c r="C67" s="341" t="s">
        <v>332</v>
      </c>
      <c r="D67" s="371"/>
      <c r="E67" s="372"/>
    </row>
    <row r="68" spans="1:5" x14ac:dyDescent="0.3">
      <c r="A68" s="366"/>
      <c r="B68" s="332" t="s">
        <v>333</v>
      </c>
      <c r="C68" s="368" t="s">
        <v>8</v>
      </c>
      <c r="D68" s="333"/>
      <c r="E68" s="357" t="s">
        <v>243</v>
      </c>
    </row>
    <row r="69" spans="1:5" x14ac:dyDescent="0.3">
      <c r="A69" s="366"/>
      <c r="B69" s="341" t="s">
        <v>334</v>
      </c>
      <c r="C69" s="341" t="s">
        <v>335</v>
      </c>
      <c r="D69" s="342" t="s">
        <v>336</v>
      </c>
      <c r="E69" s="369"/>
    </row>
    <row r="70" spans="1:5" x14ac:dyDescent="0.3">
      <c r="A70" s="366"/>
      <c r="B70" s="341" t="s">
        <v>337</v>
      </c>
      <c r="C70" s="341" t="s">
        <v>338</v>
      </c>
      <c r="D70" s="344"/>
      <c r="E70" s="373"/>
    </row>
    <row r="71" spans="1:5" x14ac:dyDescent="0.3">
      <c r="A71" s="366"/>
      <c r="B71" s="341" t="s">
        <v>339</v>
      </c>
      <c r="C71" s="341" t="s">
        <v>253</v>
      </c>
      <c r="D71" s="344"/>
      <c r="E71" s="373"/>
    </row>
    <row r="72" spans="1:5" x14ac:dyDescent="0.3">
      <c r="A72" s="366"/>
      <c r="B72" s="341" t="s">
        <v>340</v>
      </c>
      <c r="C72" s="341" t="s">
        <v>256</v>
      </c>
      <c r="D72" s="344"/>
      <c r="E72" s="373"/>
    </row>
    <row r="73" spans="1:5" x14ac:dyDescent="0.3">
      <c r="A73" s="366"/>
      <c r="B73" s="341" t="s">
        <v>341</v>
      </c>
      <c r="C73" s="341" t="s">
        <v>256</v>
      </c>
      <c r="D73" s="346"/>
      <c r="E73" s="370"/>
    </row>
    <row r="74" spans="1:5" ht="20.399999999999999" x14ac:dyDescent="0.3">
      <c r="A74" s="366"/>
      <c r="B74" s="341" t="s">
        <v>342</v>
      </c>
      <c r="C74" s="341" t="s">
        <v>343</v>
      </c>
      <c r="D74" s="371" t="s">
        <v>344</v>
      </c>
      <c r="E74" s="372"/>
    </row>
    <row r="75" spans="1:5" x14ac:dyDescent="0.3">
      <c r="A75" s="366"/>
      <c r="B75" s="332" t="s">
        <v>345</v>
      </c>
      <c r="C75" s="368" t="s">
        <v>8</v>
      </c>
      <c r="D75" s="333" t="s">
        <v>302</v>
      </c>
      <c r="E75" s="357" t="s">
        <v>243</v>
      </c>
    </row>
    <row r="76" spans="1:5" x14ac:dyDescent="0.3">
      <c r="A76" s="366"/>
      <c r="B76" s="341" t="s">
        <v>346</v>
      </c>
      <c r="C76" s="341" t="s">
        <v>347</v>
      </c>
      <c r="D76" s="342" t="s">
        <v>348</v>
      </c>
      <c r="E76" s="374"/>
    </row>
    <row r="77" spans="1:5" x14ac:dyDescent="0.3">
      <c r="A77" s="366"/>
      <c r="B77" s="341" t="s">
        <v>349</v>
      </c>
      <c r="C77" s="341" t="s">
        <v>347</v>
      </c>
      <c r="D77" s="344"/>
      <c r="E77" s="375"/>
    </row>
    <row r="78" spans="1:5" x14ac:dyDescent="0.3">
      <c r="A78" s="366"/>
      <c r="B78" s="341" t="s">
        <v>350</v>
      </c>
      <c r="C78" s="341" t="s">
        <v>347</v>
      </c>
      <c r="D78" s="344"/>
      <c r="E78" s="375"/>
    </row>
    <row r="79" spans="1:5" x14ac:dyDescent="0.3">
      <c r="A79" s="366"/>
      <c r="B79" s="341" t="s">
        <v>351</v>
      </c>
      <c r="C79" s="341" t="s">
        <v>92</v>
      </c>
      <c r="D79" s="346"/>
      <c r="E79" s="376"/>
    </row>
    <row r="80" spans="1:5" x14ac:dyDescent="0.3">
      <c r="A80" s="366"/>
      <c r="B80" s="332" t="s">
        <v>352</v>
      </c>
      <c r="C80" s="368" t="s">
        <v>8</v>
      </c>
      <c r="D80" s="333" t="s">
        <v>302</v>
      </c>
      <c r="E80" s="357" t="s">
        <v>243</v>
      </c>
    </row>
    <row r="81" spans="1:5" ht="20.399999999999999" x14ac:dyDescent="0.3">
      <c r="A81" s="366"/>
      <c r="B81" s="341" t="s">
        <v>353</v>
      </c>
      <c r="C81" s="341" t="s">
        <v>354</v>
      </c>
      <c r="D81" s="371" t="s">
        <v>355</v>
      </c>
      <c r="E81" s="377"/>
    </row>
    <row r="82" spans="1:5" x14ac:dyDescent="0.3">
      <c r="A82" s="366"/>
      <c r="B82" s="341" t="s">
        <v>356</v>
      </c>
      <c r="C82" s="341" t="s">
        <v>256</v>
      </c>
      <c r="D82" s="371" t="s">
        <v>357</v>
      </c>
      <c r="E82" s="377"/>
    </row>
    <row r="83" spans="1:5" x14ac:dyDescent="0.3">
      <c r="A83" s="366"/>
      <c r="B83" s="332" t="s">
        <v>358</v>
      </c>
      <c r="C83" s="368" t="s">
        <v>8</v>
      </c>
      <c r="D83" s="333" t="s">
        <v>302</v>
      </c>
      <c r="E83" s="357" t="s">
        <v>243</v>
      </c>
    </row>
    <row r="84" spans="1:5" ht="15" x14ac:dyDescent="0.3">
      <c r="A84" s="366"/>
      <c r="B84" s="341" t="s">
        <v>359</v>
      </c>
      <c r="C84" s="341" t="s">
        <v>360</v>
      </c>
      <c r="D84" s="342" t="s">
        <v>361</v>
      </c>
      <c r="E84" s="372"/>
    </row>
    <row r="85" spans="1:5" ht="15" x14ac:dyDescent="0.3">
      <c r="A85" s="366"/>
      <c r="B85" s="341" t="s">
        <v>362</v>
      </c>
      <c r="C85" s="341" t="s">
        <v>92</v>
      </c>
      <c r="D85" s="346"/>
      <c r="E85" s="372"/>
    </row>
    <row r="86" spans="1:5" x14ac:dyDescent="0.3">
      <c r="A86" s="378" t="s">
        <v>363</v>
      </c>
      <c r="B86" s="379" t="s">
        <v>364</v>
      </c>
      <c r="C86" s="336"/>
      <c r="D86" s="336"/>
      <c r="E86" s="330" t="s">
        <v>243</v>
      </c>
    </row>
    <row r="87" spans="1:5" ht="30.6" x14ac:dyDescent="0.3">
      <c r="A87" s="380"/>
      <c r="B87" s="332" t="s">
        <v>244</v>
      </c>
      <c r="C87" s="333"/>
      <c r="D87" s="334" t="s">
        <v>245</v>
      </c>
      <c r="E87" s="381"/>
    </row>
    <row r="88" spans="1:5" ht="81.599999999999994" x14ac:dyDescent="0.3">
      <c r="A88" s="380"/>
      <c r="B88" s="332" t="s">
        <v>365</v>
      </c>
      <c r="C88" s="333"/>
      <c r="D88" s="335" t="s">
        <v>366</v>
      </c>
      <c r="E88" s="357" t="s">
        <v>243</v>
      </c>
    </row>
    <row r="89" spans="1:5" ht="15" x14ac:dyDescent="0.3">
      <c r="A89" s="380"/>
      <c r="B89" s="337" t="s">
        <v>367</v>
      </c>
      <c r="C89" s="337" t="s">
        <v>368</v>
      </c>
      <c r="D89" s="337"/>
      <c r="E89" s="338"/>
    </row>
    <row r="90" spans="1:5" x14ac:dyDescent="0.3">
      <c r="A90" s="380"/>
      <c r="B90" s="337" t="s">
        <v>369</v>
      </c>
      <c r="C90" s="337" t="s">
        <v>253</v>
      </c>
      <c r="D90" s="382" t="s">
        <v>370</v>
      </c>
      <c r="E90" s="369"/>
    </row>
    <row r="91" spans="1:5" x14ac:dyDescent="0.3">
      <c r="A91" s="380"/>
      <c r="B91" s="337" t="s">
        <v>371</v>
      </c>
      <c r="C91" s="337" t="s">
        <v>253</v>
      </c>
      <c r="D91" s="383"/>
      <c r="E91" s="370"/>
    </row>
    <row r="92" spans="1:5" x14ac:dyDescent="0.3">
      <c r="A92" s="380"/>
      <c r="B92" s="337" t="s">
        <v>372</v>
      </c>
      <c r="C92" s="337" t="s">
        <v>256</v>
      </c>
      <c r="D92" s="382" t="s">
        <v>373</v>
      </c>
      <c r="E92" s="369"/>
    </row>
    <row r="93" spans="1:5" x14ac:dyDescent="0.3">
      <c r="A93" s="380"/>
      <c r="B93" s="337" t="s">
        <v>374</v>
      </c>
      <c r="C93" s="337" t="s">
        <v>256</v>
      </c>
      <c r="D93" s="384"/>
      <c r="E93" s="373"/>
    </row>
    <row r="94" spans="1:5" x14ac:dyDescent="0.3">
      <c r="A94" s="380"/>
      <c r="B94" s="337" t="s">
        <v>375</v>
      </c>
      <c r="C94" s="337" t="s">
        <v>256</v>
      </c>
      <c r="D94" s="384"/>
      <c r="E94" s="373"/>
    </row>
    <row r="95" spans="1:5" x14ac:dyDescent="0.3">
      <c r="A95" s="380"/>
      <c r="B95" s="337" t="s">
        <v>376</v>
      </c>
      <c r="C95" s="337" t="s">
        <v>256</v>
      </c>
      <c r="D95" s="384"/>
      <c r="E95" s="373"/>
    </row>
    <row r="96" spans="1:5" x14ac:dyDescent="0.3">
      <c r="A96" s="380"/>
      <c r="B96" s="337" t="s">
        <v>377</v>
      </c>
      <c r="C96" s="337" t="s">
        <v>256</v>
      </c>
      <c r="D96" s="384"/>
      <c r="E96" s="373"/>
    </row>
    <row r="97" spans="1:5" x14ac:dyDescent="0.3">
      <c r="A97" s="380"/>
      <c r="B97" s="337" t="s">
        <v>378</v>
      </c>
      <c r="C97" s="337" t="s">
        <v>256</v>
      </c>
      <c r="D97" s="384"/>
      <c r="E97" s="373"/>
    </row>
    <row r="98" spans="1:5" x14ac:dyDescent="0.3">
      <c r="A98" s="380"/>
      <c r="B98" s="337" t="s">
        <v>379</v>
      </c>
      <c r="C98" s="337" t="s">
        <v>256</v>
      </c>
      <c r="D98" s="384"/>
      <c r="E98" s="373"/>
    </row>
    <row r="99" spans="1:5" x14ac:dyDescent="0.3">
      <c r="A99" s="380"/>
      <c r="B99" s="337" t="s">
        <v>380</v>
      </c>
      <c r="C99" s="337" t="s">
        <v>256</v>
      </c>
      <c r="D99" s="383"/>
      <c r="E99" s="370"/>
    </row>
    <row r="100" spans="1:5" ht="15" x14ac:dyDescent="0.3">
      <c r="A100" s="380"/>
      <c r="B100" s="337" t="s">
        <v>381</v>
      </c>
      <c r="C100" s="337" t="s">
        <v>256</v>
      </c>
      <c r="D100" s="385"/>
      <c r="E100" s="386"/>
    </row>
    <row r="101" spans="1:5" ht="15" x14ac:dyDescent="0.3">
      <c r="A101" s="380"/>
      <c r="B101" s="337" t="s">
        <v>382</v>
      </c>
      <c r="C101" s="337" t="s">
        <v>256</v>
      </c>
      <c r="D101" s="385"/>
      <c r="E101" s="386"/>
    </row>
    <row r="102" spans="1:5" ht="15" x14ac:dyDescent="0.3">
      <c r="A102" s="380"/>
      <c r="B102" s="337" t="s">
        <v>383</v>
      </c>
      <c r="C102" s="337" t="s">
        <v>256</v>
      </c>
      <c r="D102" s="385"/>
      <c r="E102" s="386"/>
    </row>
    <row r="103" spans="1:5" ht="15" x14ac:dyDescent="0.3">
      <c r="A103" s="380"/>
      <c r="B103" s="337" t="s">
        <v>384</v>
      </c>
      <c r="C103" s="337" t="s">
        <v>256</v>
      </c>
      <c r="D103" s="385"/>
      <c r="E103" s="386"/>
    </row>
    <row r="104" spans="1:5" ht="15" x14ac:dyDescent="0.3">
      <c r="A104" s="380"/>
      <c r="B104" s="337" t="s">
        <v>385</v>
      </c>
      <c r="C104" s="337" t="s">
        <v>256</v>
      </c>
      <c r="D104" s="385"/>
      <c r="E104" s="386"/>
    </row>
    <row r="105" spans="1:5" ht="15" x14ac:dyDescent="0.3">
      <c r="A105" s="380"/>
      <c r="B105" s="337" t="s">
        <v>386</v>
      </c>
      <c r="C105" s="337" t="s">
        <v>256</v>
      </c>
      <c r="D105" s="385"/>
      <c r="E105" s="386"/>
    </row>
    <row r="106" spans="1:5" ht="15" x14ac:dyDescent="0.3">
      <c r="A106" s="380"/>
      <c r="B106" s="337" t="s">
        <v>387</v>
      </c>
      <c r="C106" s="337" t="s">
        <v>256</v>
      </c>
      <c r="D106" s="385"/>
      <c r="E106" s="386"/>
    </row>
    <row r="107" spans="1:5" ht="15" x14ac:dyDescent="0.3">
      <c r="A107" s="380"/>
      <c r="B107" s="337" t="s">
        <v>388</v>
      </c>
      <c r="C107" s="337" t="s">
        <v>256</v>
      </c>
      <c r="D107" s="385"/>
      <c r="E107" s="386"/>
    </row>
    <row r="108" spans="1:5" ht="20.399999999999999" x14ac:dyDescent="0.3">
      <c r="A108" s="380"/>
      <c r="B108" s="337" t="s">
        <v>389</v>
      </c>
      <c r="C108" s="337" t="s">
        <v>390</v>
      </c>
      <c r="D108" s="337" t="s">
        <v>391</v>
      </c>
      <c r="E108" s="338"/>
    </row>
    <row r="109" spans="1:5" ht="15" x14ac:dyDescent="0.3">
      <c r="A109" s="380"/>
      <c r="B109" s="337" t="s">
        <v>392</v>
      </c>
      <c r="C109" s="337" t="s">
        <v>256</v>
      </c>
      <c r="D109" s="337"/>
      <c r="E109" s="338"/>
    </row>
    <row r="110" spans="1:5" ht="15" x14ac:dyDescent="0.3">
      <c r="A110" s="380"/>
      <c r="B110" s="337" t="s">
        <v>393</v>
      </c>
      <c r="C110" s="337" t="s">
        <v>256</v>
      </c>
      <c r="D110" s="337"/>
      <c r="E110" s="338"/>
    </row>
    <row r="111" spans="1:5" ht="15" x14ac:dyDescent="0.3">
      <c r="A111" s="380"/>
      <c r="B111" s="337" t="s">
        <v>394</v>
      </c>
      <c r="C111" s="337" t="s">
        <v>256</v>
      </c>
      <c r="D111" s="337"/>
      <c r="E111" s="338"/>
    </row>
    <row r="112" spans="1:5" x14ac:dyDescent="0.3">
      <c r="A112" s="380"/>
      <c r="B112" s="332" t="s">
        <v>395</v>
      </c>
      <c r="C112" s="368"/>
      <c r="D112" s="333"/>
      <c r="E112" s="357" t="s">
        <v>243</v>
      </c>
    </row>
    <row r="113" spans="1:5" ht="61.2" x14ac:dyDescent="0.3">
      <c r="A113" s="380"/>
      <c r="B113" s="337" t="s">
        <v>396</v>
      </c>
      <c r="C113" s="337" t="s">
        <v>397</v>
      </c>
      <c r="D113" s="337" t="s">
        <v>398</v>
      </c>
      <c r="E113" s="338"/>
    </row>
    <row r="114" spans="1:5" x14ac:dyDescent="0.3">
      <c r="A114" s="380"/>
      <c r="B114" s="332" t="s">
        <v>399</v>
      </c>
      <c r="C114" s="368"/>
      <c r="D114" s="333"/>
      <c r="E114" s="357" t="s">
        <v>243</v>
      </c>
    </row>
    <row r="115" spans="1:5" ht="15" x14ac:dyDescent="0.3">
      <c r="A115" s="380"/>
      <c r="B115" s="337" t="s">
        <v>400</v>
      </c>
      <c r="C115" s="337" t="s">
        <v>401</v>
      </c>
      <c r="D115" s="337" t="s">
        <v>402</v>
      </c>
      <c r="E115" s="338"/>
    </row>
    <row r="116" spans="1:5" ht="15" x14ac:dyDescent="0.3">
      <c r="A116" s="380"/>
      <c r="B116" s="337" t="s">
        <v>403</v>
      </c>
      <c r="C116" s="337" t="s">
        <v>404</v>
      </c>
      <c r="D116" s="337"/>
      <c r="E116" s="338"/>
    </row>
    <row r="117" spans="1:5" x14ac:dyDescent="0.3">
      <c r="A117" s="380"/>
      <c r="B117" s="332" t="s">
        <v>405</v>
      </c>
      <c r="C117" s="368"/>
      <c r="D117" s="333"/>
      <c r="E117" s="357" t="s">
        <v>243</v>
      </c>
    </row>
    <row r="118" spans="1:5" ht="20.399999999999999" x14ac:dyDescent="0.3">
      <c r="A118" s="380"/>
      <c r="B118" s="337" t="s">
        <v>406</v>
      </c>
      <c r="C118" s="337" t="s">
        <v>105</v>
      </c>
      <c r="D118" s="337" t="s">
        <v>407</v>
      </c>
      <c r="E118" s="338"/>
    </row>
    <row r="119" spans="1:5" ht="15" x14ac:dyDescent="0.3">
      <c r="A119" s="380"/>
      <c r="B119" s="337" t="s">
        <v>408</v>
      </c>
      <c r="C119" s="337" t="s">
        <v>256</v>
      </c>
      <c r="D119" s="337"/>
      <c r="E119" s="338"/>
    </row>
    <row r="120" spans="1:5" ht="15" x14ac:dyDescent="0.3">
      <c r="A120" s="380"/>
      <c r="B120" s="337" t="s">
        <v>409</v>
      </c>
      <c r="C120" s="337" t="s">
        <v>256</v>
      </c>
      <c r="D120" s="337"/>
      <c r="E120" s="338"/>
    </row>
    <row r="121" spans="1:5" ht="15" x14ac:dyDescent="0.3">
      <c r="A121" s="380"/>
      <c r="B121" s="337" t="s">
        <v>410</v>
      </c>
      <c r="C121" s="337" t="s">
        <v>256</v>
      </c>
      <c r="D121" s="337"/>
      <c r="E121" s="338"/>
    </row>
    <row r="122" spans="1:5" ht="15" x14ac:dyDescent="0.3">
      <c r="A122" s="387"/>
      <c r="B122" s="337" t="s">
        <v>411</v>
      </c>
      <c r="C122" s="337" t="s">
        <v>256</v>
      </c>
      <c r="D122" s="337"/>
      <c r="E122" s="338"/>
    </row>
    <row r="123" spans="1:5" ht="51" x14ac:dyDescent="0.3">
      <c r="A123" s="366" t="s">
        <v>412</v>
      </c>
      <c r="B123" s="327" t="s">
        <v>413</v>
      </c>
      <c r="C123" s="328"/>
      <c r="D123" s="388" t="s">
        <v>414</v>
      </c>
      <c r="E123" s="330" t="s">
        <v>243</v>
      </c>
    </row>
    <row r="124" spans="1:5" ht="30.6" x14ac:dyDescent="0.3">
      <c r="A124" s="366"/>
      <c r="B124" s="332" t="s">
        <v>244</v>
      </c>
      <c r="C124" s="333"/>
      <c r="D124" s="334" t="s">
        <v>245</v>
      </c>
      <c r="E124" s="381"/>
    </row>
    <row r="125" spans="1:5" x14ac:dyDescent="0.3">
      <c r="A125" s="366"/>
      <c r="B125" s="332" t="s">
        <v>415</v>
      </c>
      <c r="C125" s="368"/>
      <c r="D125" s="333"/>
      <c r="E125" s="336" t="s">
        <v>243</v>
      </c>
    </row>
    <row r="126" spans="1:5" ht="20.399999999999999" x14ac:dyDescent="0.3">
      <c r="A126" s="366"/>
      <c r="B126" s="341" t="s">
        <v>416</v>
      </c>
      <c r="C126" s="341" t="s">
        <v>417</v>
      </c>
      <c r="D126" s="341" t="s">
        <v>418</v>
      </c>
      <c r="E126" s="389"/>
    </row>
    <row r="127" spans="1:5" ht="15" x14ac:dyDescent="0.3">
      <c r="A127" s="366"/>
      <c r="B127" s="341" t="s">
        <v>419</v>
      </c>
      <c r="C127" s="341" t="s">
        <v>417</v>
      </c>
      <c r="D127" s="341" t="s">
        <v>420</v>
      </c>
      <c r="E127" s="389"/>
    </row>
    <row r="128" spans="1:5" ht="15" x14ac:dyDescent="0.3">
      <c r="A128" s="366"/>
      <c r="B128" s="341" t="s">
        <v>421</v>
      </c>
      <c r="C128" s="341" t="s">
        <v>417</v>
      </c>
      <c r="D128" s="341" t="s">
        <v>422</v>
      </c>
      <c r="E128" s="389"/>
    </row>
    <row r="129" spans="1:5" ht="15" x14ac:dyDescent="0.3">
      <c r="A129" s="366"/>
      <c r="B129" s="341" t="s">
        <v>423</v>
      </c>
      <c r="C129" s="341" t="s">
        <v>417</v>
      </c>
      <c r="D129" s="341"/>
      <c r="E129" s="389"/>
    </row>
    <row r="130" spans="1:5" ht="20.399999999999999" x14ac:dyDescent="0.3">
      <c r="A130" s="366"/>
      <c r="B130" s="341" t="s">
        <v>424</v>
      </c>
      <c r="C130" s="341" t="s">
        <v>417</v>
      </c>
      <c r="D130" s="341" t="s">
        <v>425</v>
      </c>
      <c r="E130" s="389"/>
    </row>
    <row r="131" spans="1:5" ht="15" x14ac:dyDescent="0.3">
      <c r="A131" s="366"/>
      <c r="B131" s="341" t="s">
        <v>426</v>
      </c>
      <c r="C131" s="341" t="s">
        <v>417</v>
      </c>
      <c r="D131" s="341" t="s">
        <v>427</v>
      </c>
      <c r="E131" s="389"/>
    </row>
    <row r="132" spans="1:5" ht="15" x14ac:dyDescent="0.3">
      <c r="A132" s="366"/>
      <c r="B132" s="341" t="s">
        <v>428</v>
      </c>
      <c r="C132" s="341" t="s">
        <v>278</v>
      </c>
      <c r="D132" s="341" t="s">
        <v>429</v>
      </c>
      <c r="E132" s="390"/>
    </row>
    <row r="133" spans="1:5" x14ac:dyDescent="0.3">
      <c r="A133" s="366"/>
      <c r="B133" s="341" t="s">
        <v>430</v>
      </c>
      <c r="C133" s="341" t="s">
        <v>256</v>
      </c>
      <c r="D133" s="342" t="s">
        <v>431</v>
      </c>
      <c r="E133" s="348"/>
    </row>
    <row r="134" spans="1:5" x14ac:dyDescent="0.3">
      <c r="A134" s="366"/>
      <c r="B134" s="341" t="s">
        <v>432</v>
      </c>
      <c r="C134" s="341" t="s">
        <v>256</v>
      </c>
      <c r="D134" s="344"/>
      <c r="E134" s="349"/>
    </row>
    <row r="135" spans="1:5" x14ac:dyDescent="0.3">
      <c r="A135" s="366"/>
      <c r="B135" s="341" t="s">
        <v>433</v>
      </c>
      <c r="C135" s="341" t="s">
        <v>256</v>
      </c>
      <c r="D135" s="344"/>
      <c r="E135" s="349"/>
    </row>
    <row r="136" spans="1:5" x14ac:dyDescent="0.3">
      <c r="A136" s="366"/>
      <c r="B136" s="341" t="s">
        <v>434</v>
      </c>
      <c r="C136" s="341" t="s">
        <v>256</v>
      </c>
      <c r="D136" s="344"/>
      <c r="E136" s="349"/>
    </row>
    <row r="137" spans="1:5" x14ac:dyDescent="0.3">
      <c r="A137" s="366"/>
      <c r="B137" s="341" t="s">
        <v>435</v>
      </c>
      <c r="C137" s="341" t="s">
        <v>256</v>
      </c>
      <c r="D137" s="344"/>
      <c r="E137" s="349"/>
    </row>
    <row r="138" spans="1:5" x14ac:dyDescent="0.3">
      <c r="A138" s="366"/>
      <c r="B138" s="341" t="s">
        <v>436</v>
      </c>
      <c r="C138" s="341" t="s">
        <v>256</v>
      </c>
      <c r="D138" s="344"/>
      <c r="E138" s="349"/>
    </row>
    <row r="139" spans="1:5" x14ac:dyDescent="0.3">
      <c r="A139" s="366"/>
      <c r="B139" s="341" t="s">
        <v>437</v>
      </c>
      <c r="C139" s="341" t="s">
        <v>256</v>
      </c>
      <c r="D139" s="344"/>
      <c r="E139" s="349"/>
    </row>
    <row r="140" spans="1:5" x14ac:dyDescent="0.3">
      <c r="A140" s="366"/>
      <c r="B140" s="341" t="s">
        <v>438</v>
      </c>
      <c r="C140" s="341" t="s">
        <v>256</v>
      </c>
      <c r="D140" s="344"/>
      <c r="E140" s="349"/>
    </row>
    <row r="141" spans="1:5" x14ac:dyDescent="0.3">
      <c r="A141" s="366"/>
      <c r="B141" s="341" t="s">
        <v>439</v>
      </c>
      <c r="C141" s="341" t="s">
        <v>256</v>
      </c>
      <c r="D141" s="344"/>
      <c r="E141" s="349"/>
    </row>
    <row r="142" spans="1:5" x14ac:dyDescent="0.3">
      <c r="A142" s="366"/>
      <c r="B142" s="364" t="s">
        <v>440</v>
      </c>
      <c r="C142" s="341" t="s">
        <v>256</v>
      </c>
      <c r="D142" s="350" t="s">
        <v>441</v>
      </c>
      <c r="E142" s="349"/>
    </row>
    <row r="143" spans="1:5" x14ac:dyDescent="0.3">
      <c r="A143" s="366"/>
      <c r="B143" s="364" t="s">
        <v>442</v>
      </c>
      <c r="C143" s="341" t="s">
        <v>256</v>
      </c>
      <c r="D143" s="350"/>
      <c r="E143" s="349"/>
    </row>
    <row r="144" spans="1:5" x14ac:dyDescent="0.3">
      <c r="A144" s="366"/>
      <c r="B144" s="364" t="s">
        <v>443</v>
      </c>
      <c r="C144" s="341" t="s">
        <v>256</v>
      </c>
      <c r="D144" s="350"/>
      <c r="E144" s="349"/>
    </row>
    <row r="145" spans="1:5" x14ac:dyDescent="0.3">
      <c r="A145" s="366"/>
      <c r="B145" s="364" t="s">
        <v>444</v>
      </c>
      <c r="C145" s="341" t="s">
        <v>256</v>
      </c>
      <c r="D145" s="350"/>
      <c r="E145" s="349"/>
    </row>
    <row r="146" spans="1:5" x14ac:dyDescent="0.3">
      <c r="A146" s="366"/>
      <c r="B146" s="364" t="s">
        <v>445</v>
      </c>
      <c r="C146" s="341" t="s">
        <v>256</v>
      </c>
      <c r="D146" s="350"/>
      <c r="E146" s="349"/>
    </row>
    <row r="147" spans="1:5" x14ac:dyDescent="0.3">
      <c r="A147" s="366"/>
      <c r="B147" s="364" t="s">
        <v>446</v>
      </c>
      <c r="C147" s="341" t="s">
        <v>256</v>
      </c>
      <c r="D147" s="350"/>
      <c r="E147" s="349"/>
    </row>
    <row r="148" spans="1:5" x14ac:dyDescent="0.3">
      <c r="A148" s="366"/>
      <c r="B148" s="364" t="s">
        <v>447</v>
      </c>
      <c r="C148" s="341" t="s">
        <v>256</v>
      </c>
      <c r="D148" s="350"/>
      <c r="E148" s="349"/>
    </row>
    <row r="149" spans="1:5" x14ac:dyDescent="0.3">
      <c r="A149" s="366"/>
      <c r="B149" s="391" t="s">
        <v>448</v>
      </c>
      <c r="C149" s="341" t="s">
        <v>256</v>
      </c>
      <c r="D149" s="350"/>
      <c r="E149" s="392"/>
    </row>
    <row r="150" spans="1:5" ht="61.2" x14ac:dyDescent="0.3">
      <c r="A150" s="326" t="s">
        <v>449</v>
      </c>
      <c r="B150" s="327" t="s">
        <v>450</v>
      </c>
      <c r="C150" s="328"/>
      <c r="D150" s="335" t="s">
        <v>451</v>
      </c>
      <c r="E150" s="330"/>
    </row>
    <row r="151" spans="1:5" x14ac:dyDescent="0.3">
      <c r="A151" s="331"/>
      <c r="B151" s="332" t="s">
        <v>452</v>
      </c>
      <c r="C151" s="368"/>
      <c r="D151" s="333"/>
      <c r="E151" s="330" t="s">
        <v>243</v>
      </c>
    </row>
    <row r="152" spans="1:5" ht="15" x14ac:dyDescent="0.3">
      <c r="A152" s="331"/>
      <c r="B152" s="341" t="s">
        <v>453</v>
      </c>
      <c r="C152" s="341" t="s">
        <v>454</v>
      </c>
      <c r="D152" s="341" t="s">
        <v>455</v>
      </c>
      <c r="E152" s="389"/>
    </row>
    <row r="153" spans="1:5" x14ac:dyDescent="0.3">
      <c r="A153" s="331"/>
      <c r="B153" s="332" t="s">
        <v>456</v>
      </c>
      <c r="C153" s="368"/>
      <c r="D153" s="333"/>
      <c r="E153" s="330" t="s">
        <v>243</v>
      </c>
    </row>
    <row r="154" spans="1:5" ht="15" x14ac:dyDescent="0.3">
      <c r="A154" s="331"/>
      <c r="B154" s="341" t="s">
        <v>457</v>
      </c>
      <c r="C154" s="341" t="s">
        <v>458</v>
      </c>
      <c r="D154" s="341" t="s">
        <v>459</v>
      </c>
      <c r="E154" s="393"/>
    </row>
    <row r="155" spans="1:5" x14ac:dyDescent="0.3">
      <c r="A155" s="331"/>
      <c r="B155" s="332" t="s">
        <v>460</v>
      </c>
      <c r="C155" s="368"/>
      <c r="D155" s="333"/>
      <c r="E155" s="330" t="s">
        <v>243</v>
      </c>
    </row>
    <row r="156" spans="1:5" x14ac:dyDescent="0.3">
      <c r="A156" s="331"/>
      <c r="B156" s="341" t="s">
        <v>461</v>
      </c>
      <c r="C156" s="341" t="s">
        <v>462</v>
      </c>
      <c r="D156" s="342" t="s">
        <v>463</v>
      </c>
      <c r="E156" s="394"/>
    </row>
    <row r="157" spans="1:5" x14ac:dyDescent="0.3">
      <c r="A157" s="331"/>
      <c r="B157" s="341" t="s">
        <v>464</v>
      </c>
      <c r="C157" s="341" t="s">
        <v>256</v>
      </c>
      <c r="D157" s="344"/>
      <c r="E157" s="395"/>
    </row>
    <row r="158" spans="1:5" x14ac:dyDescent="0.3">
      <c r="A158" s="331"/>
      <c r="B158" s="341" t="s">
        <v>465</v>
      </c>
      <c r="C158" s="341" t="s">
        <v>256</v>
      </c>
      <c r="D158" s="346"/>
      <c r="E158" s="396"/>
    </row>
    <row r="159" spans="1:5" ht="15" x14ac:dyDescent="0.3">
      <c r="A159" s="365"/>
      <c r="B159" s="341" t="s">
        <v>466</v>
      </c>
      <c r="C159" s="341" t="s">
        <v>462</v>
      </c>
      <c r="D159" s="341"/>
      <c r="E159" s="389"/>
    </row>
  </sheetData>
  <mergeCells count="57">
    <mergeCell ref="E133:E149"/>
    <mergeCell ref="D142:D149"/>
    <mergeCell ref="A150:A159"/>
    <mergeCell ref="B150:C150"/>
    <mergeCell ref="B151:D151"/>
    <mergeCell ref="B153:D153"/>
    <mergeCell ref="B155:D155"/>
    <mergeCell ref="D156:D158"/>
    <mergeCell ref="E156:E158"/>
    <mergeCell ref="D92:D99"/>
    <mergeCell ref="E92:E99"/>
    <mergeCell ref="B112:D112"/>
    <mergeCell ref="B114:D114"/>
    <mergeCell ref="B117:D117"/>
    <mergeCell ref="A123:A149"/>
    <mergeCell ref="B123:C123"/>
    <mergeCell ref="B124:C124"/>
    <mergeCell ref="B125:D125"/>
    <mergeCell ref="D133:D141"/>
    <mergeCell ref="D76:D79"/>
    <mergeCell ref="E76:E79"/>
    <mergeCell ref="B80:D80"/>
    <mergeCell ref="B83:D83"/>
    <mergeCell ref="D84:D85"/>
    <mergeCell ref="A86:A122"/>
    <mergeCell ref="B87:C87"/>
    <mergeCell ref="B88:C88"/>
    <mergeCell ref="D90:D91"/>
    <mergeCell ref="E90:E91"/>
    <mergeCell ref="E63:E64"/>
    <mergeCell ref="B65:D65"/>
    <mergeCell ref="B68:D68"/>
    <mergeCell ref="D69:D73"/>
    <mergeCell ref="E69:E73"/>
    <mergeCell ref="B75:D75"/>
    <mergeCell ref="D25:D34"/>
    <mergeCell ref="E25:E34"/>
    <mergeCell ref="B35:C35"/>
    <mergeCell ref="B46:C47"/>
    <mergeCell ref="D48:D51"/>
    <mergeCell ref="A60:A85"/>
    <mergeCell ref="B60:C60"/>
    <mergeCell ref="B61:C61"/>
    <mergeCell ref="B62:D62"/>
    <mergeCell ref="D63:D64"/>
    <mergeCell ref="D13:D17"/>
    <mergeCell ref="E13:E17"/>
    <mergeCell ref="B18:C18"/>
    <mergeCell ref="D19:D23"/>
    <mergeCell ref="E19:E23"/>
    <mergeCell ref="B24:C24"/>
    <mergeCell ref="A1:B1"/>
    <mergeCell ref="A3:A59"/>
    <mergeCell ref="B3:C3"/>
    <mergeCell ref="B4:C4"/>
    <mergeCell ref="B5:C5"/>
    <mergeCell ref="B12:C12"/>
  </mergeCells>
  <hyperlinks>
    <hyperlink ref="D1"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5"/>
  <sheetViews>
    <sheetView topLeftCell="B2" zoomScale="70" zoomScaleNormal="70" zoomScalePageLayoutView="70" workbookViewId="0">
      <pane ySplit="5" topLeftCell="A19" activePane="bottomLeft" state="frozen"/>
      <selection activeCell="A2" sqref="A2"/>
      <selection pane="bottomLeft" activeCell="R24" sqref="R24"/>
    </sheetView>
  </sheetViews>
  <sheetFormatPr defaultColWidth="10.109375" defaultRowHeight="15.6" x14ac:dyDescent="0.3"/>
  <cols>
    <col min="1" max="1" width="7" style="151" customWidth="1"/>
    <col min="2" max="2" width="67.44140625" style="150" customWidth="1"/>
    <col min="3" max="3" width="60.6640625" style="151" customWidth="1"/>
    <col min="4" max="4" width="56.44140625" style="151" customWidth="1"/>
    <col min="5" max="5" width="20.44140625" style="151" customWidth="1"/>
    <col min="6" max="6" width="29.44140625" style="151" customWidth="1"/>
    <col min="7" max="7" width="19.33203125" style="151" customWidth="1"/>
    <col min="8" max="8" width="23.44140625" style="151" customWidth="1"/>
    <col min="9" max="9" width="19.44140625" style="151" customWidth="1"/>
    <col min="10" max="10" width="21.33203125" style="151" customWidth="1"/>
    <col min="11" max="11" width="5.44140625" style="151" customWidth="1"/>
    <col min="12" max="12" width="10.109375" style="151" customWidth="1"/>
    <col min="13" max="16384" width="10.109375" style="151"/>
  </cols>
  <sheetData>
    <row r="1" spans="1:19" x14ac:dyDescent="0.3">
      <c r="A1" s="149" t="s">
        <v>140</v>
      </c>
    </row>
    <row r="2" spans="1:19" x14ac:dyDescent="0.3">
      <c r="A2" s="149" t="s">
        <v>141</v>
      </c>
    </row>
    <row r="4" spans="1:19" ht="16.2" thickBot="1" x14ac:dyDescent="0.35"/>
    <row r="5" spans="1:19" ht="106.2" customHeight="1" thickBot="1" x14ac:dyDescent="0.35">
      <c r="A5" s="152">
        <v>1</v>
      </c>
      <c r="B5" s="153" t="s">
        <v>142</v>
      </c>
      <c r="C5" s="154" t="s">
        <v>143</v>
      </c>
      <c r="D5" s="155" t="s">
        <v>144</v>
      </c>
      <c r="E5" s="156"/>
      <c r="F5" s="156"/>
      <c r="G5" s="157"/>
      <c r="H5" s="156">
        <f>SUM(H7:H27)</f>
        <v>153025000</v>
      </c>
      <c r="I5" s="156">
        <f>SUM(I7:I27)</f>
        <v>123822500</v>
      </c>
      <c r="J5" s="156">
        <f>SUM(J7:J27)</f>
        <v>155482500</v>
      </c>
      <c r="K5" s="302" t="s">
        <v>145</v>
      </c>
      <c r="L5" s="304" t="s">
        <v>146</v>
      </c>
      <c r="M5" s="305"/>
      <c r="N5" s="305"/>
      <c r="O5" s="305"/>
      <c r="P5" s="305"/>
      <c r="Q5" s="305"/>
      <c r="R5" s="305"/>
      <c r="S5" s="306"/>
    </row>
    <row r="6" spans="1:19" ht="77.7" customHeight="1" thickBot="1" x14ac:dyDescent="0.35">
      <c r="A6" s="158" t="s">
        <v>72</v>
      </c>
      <c r="B6" s="158" t="s">
        <v>147</v>
      </c>
      <c r="C6" s="159" t="s">
        <v>148</v>
      </c>
      <c r="D6" s="159" t="s">
        <v>149</v>
      </c>
      <c r="E6" s="160" t="s">
        <v>146</v>
      </c>
      <c r="F6" s="159" t="s">
        <v>150</v>
      </c>
      <c r="G6" s="161" t="s">
        <v>151</v>
      </c>
      <c r="H6" s="162" t="s">
        <v>152</v>
      </c>
      <c r="I6" s="162">
        <v>2017</v>
      </c>
      <c r="J6" s="162">
        <v>2018</v>
      </c>
      <c r="K6" s="303"/>
      <c r="L6" s="163" t="s">
        <v>12</v>
      </c>
      <c r="M6" s="163" t="s">
        <v>153</v>
      </c>
      <c r="N6" s="163" t="s">
        <v>9</v>
      </c>
      <c r="O6" s="163" t="s">
        <v>154</v>
      </c>
      <c r="P6" s="163" t="s">
        <v>15</v>
      </c>
      <c r="Q6" s="163" t="s">
        <v>155</v>
      </c>
      <c r="R6" s="163" t="s">
        <v>22</v>
      </c>
      <c r="S6" s="163" t="s">
        <v>11</v>
      </c>
    </row>
    <row r="7" spans="1:19" ht="31.2" customHeight="1" thickBot="1" x14ac:dyDescent="0.35">
      <c r="A7" s="293">
        <v>1.1000000000000001</v>
      </c>
      <c r="B7" s="296" t="s">
        <v>156</v>
      </c>
      <c r="C7" s="299" t="s">
        <v>157</v>
      </c>
      <c r="D7" s="164" t="s">
        <v>158</v>
      </c>
      <c r="E7" s="165">
        <v>100</v>
      </c>
      <c r="F7" s="166">
        <v>10000</v>
      </c>
      <c r="G7" s="167"/>
      <c r="H7" s="166">
        <f>F7*E7</f>
        <v>1000000</v>
      </c>
      <c r="I7" s="166">
        <f>H7</f>
        <v>1000000</v>
      </c>
      <c r="J7" s="166">
        <f>H7</f>
        <v>1000000</v>
      </c>
      <c r="K7" s="151">
        <f>E7-SUM(L7:S7)</f>
        <v>0</v>
      </c>
      <c r="L7" s="151">
        <v>15</v>
      </c>
      <c r="M7" s="151">
        <v>14</v>
      </c>
      <c r="N7" s="151">
        <v>15</v>
      </c>
      <c r="O7" s="151">
        <v>15</v>
      </c>
      <c r="P7" s="151">
        <v>13</v>
      </c>
      <c r="Q7" s="151">
        <v>12</v>
      </c>
      <c r="R7" s="151">
        <v>15</v>
      </c>
      <c r="S7" s="151">
        <v>1</v>
      </c>
    </row>
    <row r="8" spans="1:19" ht="42" customHeight="1" thickBot="1" x14ac:dyDescent="0.35">
      <c r="A8" s="294"/>
      <c r="B8" s="297"/>
      <c r="C8" s="300"/>
      <c r="D8" s="164" t="s">
        <v>159</v>
      </c>
      <c r="E8" s="165">
        <v>119</v>
      </c>
      <c r="F8" s="166">
        <v>100000</v>
      </c>
      <c r="G8" s="167">
        <v>1</v>
      </c>
      <c r="H8" s="166">
        <f t="shared" ref="H8:J27" si="0">F8*E8</f>
        <v>11900000</v>
      </c>
      <c r="I8" s="166">
        <f>H8</f>
        <v>11900000</v>
      </c>
      <c r="J8" s="166">
        <f>244*F8</f>
        <v>24400000</v>
      </c>
      <c r="K8" s="151">
        <f t="shared" ref="K8:K27" si="1">E8-SUM(L8:S8)</f>
        <v>0</v>
      </c>
      <c r="L8" s="151">
        <v>31</v>
      </c>
      <c r="M8" s="151">
        <v>17</v>
      </c>
      <c r="N8" s="151">
        <v>20</v>
      </c>
      <c r="O8" s="151">
        <v>19</v>
      </c>
      <c r="P8" s="151">
        <v>7</v>
      </c>
      <c r="Q8" s="151">
        <v>7</v>
      </c>
      <c r="R8" s="151">
        <v>17</v>
      </c>
      <c r="S8" s="151">
        <v>1</v>
      </c>
    </row>
    <row r="9" spans="1:19" ht="34.950000000000003" customHeight="1" thickBot="1" x14ac:dyDescent="0.35">
      <c r="A9" s="294"/>
      <c r="B9" s="297"/>
      <c r="C9" s="300"/>
      <c r="D9" s="164" t="s">
        <v>160</v>
      </c>
      <c r="E9" s="165">
        <v>46</v>
      </c>
      <c r="F9" s="166">
        <v>100000</v>
      </c>
      <c r="G9" s="167">
        <v>1</v>
      </c>
      <c r="H9" s="166">
        <f t="shared" si="0"/>
        <v>4600000</v>
      </c>
      <c r="I9" s="166">
        <f>H9</f>
        <v>4600000</v>
      </c>
      <c r="J9" s="166">
        <f>F9*52</f>
        <v>5200000</v>
      </c>
      <c r="K9" s="151">
        <f t="shared" si="1"/>
        <v>0</v>
      </c>
      <c r="L9" s="151">
        <v>7</v>
      </c>
      <c r="M9" s="151">
        <v>7</v>
      </c>
      <c r="N9" s="151">
        <v>7</v>
      </c>
      <c r="O9" s="151">
        <v>6</v>
      </c>
      <c r="P9" s="151">
        <v>4</v>
      </c>
      <c r="Q9" s="151">
        <v>5</v>
      </c>
      <c r="R9" s="151">
        <v>9</v>
      </c>
      <c r="S9" s="151">
        <v>1</v>
      </c>
    </row>
    <row r="10" spans="1:19" ht="27.45" customHeight="1" thickBot="1" x14ac:dyDescent="0.35">
      <c r="A10" s="294"/>
      <c r="B10" s="297"/>
      <c r="C10" s="300"/>
      <c r="D10" s="164" t="s">
        <v>161</v>
      </c>
      <c r="E10" s="165">
        <v>244</v>
      </c>
      <c r="F10" s="166">
        <v>150000</v>
      </c>
      <c r="G10" s="167">
        <v>1</v>
      </c>
      <c r="H10" s="166">
        <f t="shared" si="0"/>
        <v>36600000</v>
      </c>
      <c r="I10" s="166">
        <f>H10-0.15*H10</f>
        <v>31110000</v>
      </c>
      <c r="J10" s="166">
        <f>I10</f>
        <v>31110000</v>
      </c>
      <c r="K10" s="151">
        <f t="shared" si="1"/>
        <v>0</v>
      </c>
      <c r="L10" s="151">
        <v>39</v>
      </c>
      <c r="M10" s="151">
        <v>26</v>
      </c>
      <c r="N10" s="151">
        <v>40</v>
      </c>
      <c r="O10" s="151">
        <v>33</v>
      </c>
      <c r="P10" s="151">
        <v>39</v>
      </c>
      <c r="Q10" s="151">
        <v>30</v>
      </c>
      <c r="R10" s="151">
        <v>36</v>
      </c>
      <c r="S10" s="151">
        <v>1</v>
      </c>
    </row>
    <row r="11" spans="1:19" ht="27.45" customHeight="1" thickBot="1" x14ac:dyDescent="0.35">
      <c r="A11" s="294"/>
      <c r="B11" s="297"/>
      <c r="C11" s="300"/>
      <c r="D11" s="164" t="s">
        <v>162</v>
      </c>
      <c r="E11" s="165">
        <v>251</v>
      </c>
      <c r="F11" s="166">
        <v>50000</v>
      </c>
      <c r="G11" s="167">
        <v>1</v>
      </c>
      <c r="H11" s="166">
        <f t="shared" si="0"/>
        <v>12550000</v>
      </c>
      <c r="I11" s="166">
        <f>H11-0.15*H11</f>
        <v>10667500</v>
      </c>
      <c r="J11" s="166">
        <f>I11</f>
        <v>10667500</v>
      </c>
      <c r="K11" s="151">
        <f t="shared" si="1"/>
        <v>0</v>
      </c>
      <c r="L11" s="151">
        <v>39</v>
      </c>
      <c r="M11" s="151">
        <v>26</v>
      </c>
      <c r="N11" s="151">
        <v>32</v>
      </c>
      <c r="O11" s="151">
        <v>33</v>
      </c>
      <c r="P11" s="151">
        <v>39</v>
      </c>
      <c r="Q11" s="151">
        <v>30</v>
      </c>
      <c r="R11" s="151">
        <v>46</v>
      </c>
      <c r="S11" s="151">
        <v>6</v>
      </c>
    </row>
    <row r="12" spans="1:19" ht="27.45" customHeight="1" thickBot="1" x14ac:dyDescent="0.35">
      <c r="A12" s="295"/>
      <c r="B12" s="298"/>
      <c r="C12" s="301"/>
      <c r="D12" s="164" t="s">
        <v>163</v>
      </c>
      <c r="E12" s="165"/>
      <c r="F12" s="166"/>
      <c r="G12" s="167"/>
      <c r="H12" s="166">
        <f>I12</f>
        <v>31700000</v>
      </c>
      <c r="I12" s="166">
        <v>31700000</v>
      </c>
      <c r="J12" s="166">
        <v>31700000</v>
      </c>
    </row>
    <row r="13" spans="1:19" ht="25.95" customHeight="1" thickBot="1" x14ac:dyDescent="0.35">
      <c r="A13" s="293">
        <v>1.2</v>
      </c>
      <c r="B13" s="296" t="s">
        <v>164</v>
      </c>
      <c r="C13" s="299" t="s">
        <v>165</v>
      </c>
      <c r="D13" s="168" t="s">
        <v>166</v>
      </c>
      <c r="E13" s="169">
        <f>(220*5)+100</f>
        <v>1200</v>
      </c>
      <c r="F13" s="166">
        <v>2500</v>
      </c>
      <c r="G13" s="167">
        <v>2</v>
      </c>
      <c r="H13" s="166">
        <f t="shared" si="0"/>
        <v>3000000</v>
      </c>
      <c r="I13" s="170">
        <f>H13/2</f>
        <v>1500000</v>
      </c>
      <c r="J13" s="170">
        <f>H13/2</f>
        <v>1500000</v>
      </c>
      <c r="K13" s="151">
        <f t="shared" si="1"/>
        <v>0</v>
      </c>
      <c r="L13" s="151">
        <v>85</v>
      </c>
      <c r="M13" s="151">
        <v>90</v>
      </c>
      <c r="N13" s="151">
        <v>85</v>
      </c>
      <c r="O13" s="151">
        <v>130</v>
      </c>
      <c r="P13" s="151">
        <v>130</v>
      </c>
      <c r="Q13" s="151">
        <v>255</v>
      </c>
      <c r="R13" s="151">
        <v>305</v>
      </c>
      <c r="S13" s="151">
        <v>120</v>
      </c>
    </row>
    <row r="14" spans="1:19" ht="27" customHeight="1" thickBot="1" x14ac:dyDescent="0.35">
      <c r="A14" s="294"/>
      <c r="B14" s="297"/>
      <c r="C14" s="300"/>
      <c r="D14" s="168" t="s">
        <v>187</v>
      </c>
      <c r="E14" s="169">
        <v>1</v>
      </c>
      <c r="F14" s="166">
        <v>500000</v>
      </c>
      <c r="G14" s="167"/>
      <c r="H14" s="166">
        <f t="shared" si="0"/>
        <v>500000</v>
      </c>
      <c r="I14" s="170">
        <f>H14</f>
        <v>500000</v>
      </c>
      <c r="J14" s="170">
        <f>I14</f>
        <v>500000</v>
      </c>
      <c r="K14" s="151">
        <f t="shared" si="1"/>
        <v>1</v>
      </c>
    </row>
    <row r="15" spans="1:19" ht="27" customHeight="1" thickBot="1" x14ac:dyDescent="0.35">
      <c r="A15" s="294"/>
      <c r="B15" s="297"/>
      <c r="C15" s="300"/>
      <c r="D15" s="168" t="s">
        <v>167</v>
      </c>
      <c r="E15" s="169">
        <v>7</v>
      </c>
      <c r="F15" s="166">
        <v>75000</v>
      </c>
      <c r="G15" s="167"/>
      <c r="H15" s="166">
        <f t="shared" si="0"/>
        <v>525000</v>
      </c>
      <c r="I15" s="170">
        <f>H15</f>
        <v>525000</v>
      </c>
      <c r="J15" s="170">
        <f>I15</f>
        <v>525000</v>
      </c>
      <c r="K15" s="151">
        <f t="shared" si="1"/>
        <v>0</v>
      </c>
      <c r="L15" s="151">
        <v>1</v>
      </c>
      <c r="M15" s="151">
        <v>1</v>
      </c>
      <c r="N15" s="151">
        <v>1</v>
      </c>
      <c r="O15" s="151">
        <v>1</v>
      </c>
      <c r="P15" s="151">
        <v>1</v>
      </c>
      <c r="Q15" s="151">
        <v>1</v>
      </c>
      <c r="R15" s="151">
        <v>1</v>
      </c>
    </row>
    <row r="16" spans="1:19" ht="27" customHeight="1" thickBot="1" x14ac:dyDescent="0.35">
      <c r="A16" s="294"/>
      <c r="B16" s="297"/>
      <c r="C16" s="300"/>
      <c r="D16" s="168" t="s">
        <v>168</v>
      </c>
      <c r="E16" s="169">
        <v>1</v>
      </c>
      <c r="F16" s="166">
        <v>1000000</v>
      </c>
      <c r="G16" s="167"/>
      <c r="H16" s="166">
        <f t="shared" si="0"/>
        <v>1000000</v>
      </c>
      <c r="I16" s="166">
        <f t="shared" ref="I16:I21" si="2">H16</f>
        <v>1000000</v>
      </c>
      <c r="J16" s="166">
        <f>H16</f>
        <v>1000000</v>
      </c>
      <c r="K16" s="151">
        <f t="shared" si="1"/>
        <v>1</v>
      </c>
    </row>
    <row r="17" spans="1:29" ht="27" customHeight="1" thickBot="1" x14ac:dyDescent="0.35">
      <c r="A17" s="294"/>
      <c r="B17" s="297"/>
      <c r="C17" s="300"/>
      <c r="D17" s="168" t="s">
        <v>190</v>
      </c>
      <c r="E17" s="169">
        <v>2</v>
      </c>
      <c r="F17" s="166">
        <v>500000</v>
      </c>
      <c r="G17" s="167"/>
      <c r="H17" s="166">
        <f t="shared" si="0"/>
        <v>1000000</v>
      </c>
      <c r="I17" s="170">
        <f t="shared" si="2"/>
        <v>1000000</v>
      </c>
      <c r="J17" s="170">
        <f>H17*2</f>
        <v>2000000</v>
      </c>
      <c r="K17" s="151">
        <f t="shared" si="1"/>
        <v>0</v>
      </c>
      <c r="L17" s="151">
        <v>1</v>
      </c>
      <c r="N17" s="151">
        <v>1</v>
      </c>
    </row>
    <row r="18" spans="1:29" ht="27" customHeight="1" thickBot="1" x14ac:dyDescent="0.35">
      <c r="A18" s="294"/>
      <c r="B18" s="297"/>
      <c r="C18" s="300"/>
      <c r="D18" s="168" t="s">
        <v>189</v>
      </c>
      <c r="E18" s="169">
        <v>27</v>
      </c>
      <c r="F18" s="166">
        <v>25000</v>
      </c>
      <c r="G18" s="167"/>
      <c r="H18" s="166">
        <f t="shared" si="0"/>
        <v>675000</v>
      </c>
      <c r="I18" s="170">
        <f t="shared" si="2"/>
        <v>675000</v>
      </c>
      <c r="J18" s="170">
        <f>H18</f>
        <v>675000</v>
      </c>
      <c r="K18" s="151">
        <f t="shared" si="1"/>
        <v>0</v>
      </c>
      <c r="L18" s="151">
        <v>4</v>
      </c>
      <c r="M18" s="151">
        <v>2</v>
      </c>
      <c r="N18" s="151">
        <v>1</v>
      </c>
      <c r="O18" s="151">
        <v>6</v>
      </c>
      <c r="P18" s="151">
        <v>3</v>
      </c>
      <c r="Q18" s="151">
        <v>4</v>
      </c>
      <c r="R18" s="151">
        <v>6</v>
      </c>
      <c r="S18" s="151">
        <v>1</v>
      </c>
    </row>
    <row r="19" spans="1:29" ht="27" customHeight="1" thickBot="1" x14ac:dyDescent="0.35">
      <c r="A19" s="294"/>
      <c r="B19" s="297"/>
      <c r="C19" s="300"/>
      <c r="D19" s="168" t="s">
        <v>188</v>
      </c>
      <c r="E19" s="169">
        <v>3</v>
      </c>
      <c r="F19" s="166">
        <v>250000</v>
      </c>
      <c r="G19" s="167"/>
      <c r="H19" s="166">
        <f t="shared" si="0"/>
        <v>750000</v>
      </c>
      <c r="I19" s="170">
        <f t="shared" si="2"/>
        <v>750000</v>
      </c>
      <c r="J19" s="170">
        <f>H19</f>
        <v>750000</v>
      </c>
      <c r="K19" s="151">
        <f t="shared" si="1"/>
        <v>3</v>
      </c>
    </row>
    <row r="20" spans="1:29" ht="27" customHeight="1" thickBot="1" x14ac:dyDescent="0.35">
      <c r="A20" s="295"/>
      <c r="B20" s="298"/>
      <c r="C20" s="301"/>
      <c r="D20" s="168" t="s">
        <v>169</v>
      </c>
      <c r="E20" s="169">
        <v>10</v>
      </c>
      <c r="F20" s="166">
        <v>250000</v>
      </c>
      <c r="G20" s="167"/>
      <c r="H20" s="166">
        <f t="shared" si="0"/>
        <v>2500000</v>
      </c>
      <c r="I20" s="170">
        <f t="shared" si="2"/>
        <v>2500000</v>
      </c>
      <c r="J20" s="170">
        <f>F20*20</f>
        <v>5000000</v>
      </c>
      <c r="K20" s="151">
        <f t="shared" si="1"/>
        <v>0</v>
      </c>
      <c r="L20" s="151">
        <v>2</v>
      </c>
      <c r="M20" s="151">
        <v>2</v>
      </c>
      <c r="N20" s="151">
        <v>1</v>
      </c>
      <c r="O20" s="151">
        <v>1</v>
      </c>
      <c r="P20" s="151">
        <v>1</v>
      </c>
      <c r="Q20" s="151">
        <v>1</v>
      </c>
      <c r="R20" s="151">
        <v>2</v>
      </c>
      <c r="V20" s="163" t="s">
        <v>12</v>
      </c>
      <c r="W20" s="163" t="s">
        <v>153</v>
      </c>
      <c r="X20" s="163" t="s">
        <v>9</v>
      </c>
      <c r="Y20" s="163" t="s">
        <v>154</v>
      </c>
      <c r="Z20" s="163" t="s">
        <v>15</v>
      </c>
      <c r="AA20" s="163" t="s">
        <v>155</v>
      </c>
      <c r="AB20" s="163" t="s">
        <v>22</v>
      </c>
      <c r="AC20" s="163" t="s">
        <v>11</v>
      </c>
    </row>
    <row r="21" spans="1:29" ht="45" customHeight="1" thickBot="1" x14ac:dyDescent="0.35">
      <c r="A21" s="293">
        <v>1.3</v>
      </c>
      <c r="B21" s="308" t="s">
        <v>170</v>
      </c>
      <c r="C21" s="311" t="s">
        <v>171</v>
      </c>
      <c r="D21" s="168" t="s">
        <v>172</v>
      </c>
      <c r="E21" s="171">
        <f>SUM(L21:R21)</f>
        <v>61</v>
      </c>
      <c r="F21" s="166">
        <v>75000</v>
      </c>
      <c r="G21" s="167">
        <v>1</v>
      </c>
      <c r="H21" s="166">
        <f t="shared" si="0"/>
        <v>4575000</v>
      </c>
      <c r="I21" s="170">
        <f t="shared" si="2"/>
        <v>4575000</v>
      </c>
      <c r="J21" s="170">
        <f>H21</f>
        <v>4575000</v>
      </c>
      <c r="K21" s="151">
        <f t="shared" si="1"/>
        <v>0</v>
      </c>
      <c r="L21" s="151">
        <v>8</v>
      </c>
      <c r="M21" s="151">
        <v>8</v>
      </c>
      <c r="N21" s="151">
        <v>11</v>
      </c>
      <c r="O21" s="151">
        <v>11</v>
      </c>
      <c r="P21" s="151">
        <v>5</v>
      </c>
      <c r="Q21" s="151">
        <v>11</v>
      </c>
      <c r="R21" s="151">
        <v>7</v>
      </c>
      <c r="S21" s="151">
        <v>0</v>
      </c>
      <c r="V21" s="151">
        <v>8</v>
      </c>
      <c r="W21" s="151">
        <v>8</v>
      </c>
      <c r="X21" s="151">
        <v>11</v>
      </c>
      <c r="Y21" s="151">
        <v>11</v>
      </c>
      <c r="Z21" s="151">
        <v>5</v>
      </c>
      <c r="AA21" s="151">
        <v>11</v>
      </c>
      <c r="AB21" s="151">
        <v>7</v>
      </c>
      <c r="AC21" s="151">
        <v>0</v>
      </c>
    </row>
    <row r="22" spans="1:29" ht="45" customHeight="1" thickBot="1" x14ac:dyDescent="0.35">
      <c r="A22" s="294"/>
      <c r="B22" s="309"/>
      <c r="C22" s="312"/>
      <c r="D22" s="168" t="s">
        <v>173</v>
      </c>
      <c r="E22" s="169">
        <v>502</v>
      </c>
      <c r="F22" s="166">
        <v>50000</v>
      </c>
      <c r="G22" s="167"/>
      <c r="H22" s="166">
        <f>F22*E22</f>
        <v>25100000</v>
      </c>
      <c r="I22" s="170">
        <f>10000*E22</f>
        <v>5020000</v>
      </c>
      <c r="J22" s="170">
        <f>H22-I22</f>
        <v>20080000</v>
      </c>
      <c r="K22" s="151">
        <f t="shared" si="1"/>
        <v>0</v>
      </c>
      <c r="L22" s="151">
        <v>78</v>
      </c>
      <c r="M22" s="151">
        <v>52</v>
      </c>
      <c r="N22" s="151">
        <v>64</v>
      </c>
      <c r="O22" s="151">
        <v>66</v>
      </c>
      <c r="P22" s="151">
        <v>78</v>
      </c>
      <c r="Q22" s="151">
        <v>60</v>
      </c>
      <c r="R22" s="151">
        <v>92</v>
      </c>
      <c r="S22" s="151">
        <v>12</v>
      </c>
    </row>
    <row r="23" spans="1:29" ht="47.7" customHeight="1" thickBot="1" x14ac:dyDescent="0.35">
      <c r="A23" s="295"/>
      <c r="B23" s="310"/>
      <c r="C23" s="313"/>
      <c r="D23" s="168" t="s">
        <v>174</v>
      </c>
      <c r="E23" s="169">
        <v>35</v>
      </c>
      <c r="F23" s="166">
        <v>500000</v>
      </c>
      <c r="G23" s="167"/>
      <c r="H23" s="166">
        <f>F23</f>
        <v>500000</v>
      </c>
      <c r="I23" s="170">
        <f>H23</f>
        <v>500000</v>
      </c>
      <c r="J23" s="170">
        <f>H23</f>
        <v>500000</v>
      </c>
      <c r="K23" s="151">
        <f>E23-SUM(L23:S23)</f>
        <v>0</v>
      </c>
      <c r="S23" s="151">
        <v>35</v>
      </c>
    </row>
    <row r="24" spans="1:29" ht="60" customHeight="1" thickBot="1" x14ac:dyDescent="0.35">
      <c r="A24" s="172">
        <v>1.4</v>
      </c>
      <c r="B24" s="173" t="s">
        <v>175</v>
      </c>
      <c r="C24" s="174" t="s">
        <v>176</v>
      </c>
      <c r="D24" s="168" t="s">
        <v>177</v>
      </c>
      <c r="E24" s="169">
        <v>251</v>
      </c>
      <c r="F24" s="166">
        <v>50000</v>
      </c>
      <c r="G24" s="167">
        <v>1</v>
      </c>
      <c r="H24" s="166">
        <f>F24*E24</f>
        <v>12550000</v>
      </c>
      <c r="I24" s="170">
        <f>H24</f>
        <v>12550000</v>
      </c>
      <c r="J24" s="170">
        <f>H24</f>
        <v>12550000</v>
      </c>
      <c r="K24" s="151">
        <f>E24-SUM(L24:S24)</f>
        <v>0</v>
      </c>
      <c r="L24" s="151">
        <v>39</v>
      </c>
      <c r="M24" s="151">
        <v>26</v>
      </c>
      <c r="N24" s="151">
        <v>32</v>
      </c>
      <c r="O24" s="151">
        <v>33</v>
      </c>
      <c r="P24" s="151">
        <v>39</v>
      </c>
      <c r="Q24" s="151">
        <v>30</v>
      </c>
      <c r="R24" s="151">
        <v>46</v>
      </c>
      <c r="S24" s="151">
        <v>6</v>
      </c>
    </row>
    <row r="25" spans="1:29" ht="78" customHeight="1" thickBot="1" x14ac:dyDescent="0.35">
      <c r="A25" s="314">
        <v>1.5</v>
      </c>
      <c r="B25" s="296" t="s">
        <v>178</v>
      </c>
      <c r="C25" s="299" t="s">
        <v>179</v>
      </c>
      <c r="D25" s="175" t="s">
        <v>180</v>
      </c>
      <c r="E25" s="176">
        <v>10</v>
      </c>
      <c r="F25" s="177">
        <v>50000</v>
      </c>
      <c r="G25" s="178">
        <v>2</v>
      </c>
      <c r="H25" s="166">
        <f t="shared" si="0"/>
        <v>500000</v>
      </c>
      <c r="I25" s="170">
        <f>H25</f>
        <v>500000</v>
      </c>
      <c r="J25" s="170">
        <f>H25</f>
        <v>500000</v>
      </c>
      <c r="K25" s="151">
        <f t="shared" si="1"/>
        <v>0</v>
      </c>
      <c r="L25" s="151">
        <v>2</v>
      </c>
      <c r="M25" s="151">
        <v>2</v>
      </c>
      <c r="N25" s="151">
        <v>1</v>
      </c>
      <c r="O25" s="151">
        <v>2</v>
      </c>
      <c r="P25" s="151">
        <v>1</v>
      </c>
      <c r="Q25" s="151">
        <v>0</v>
      </c>
      <c r="R25" s="151">
        <v>1</v>
      </c>
      <c r="S25" s="151">
        <v>1</v>
      </c>
    </row>
    <row r="26" spans="1:29" ht="78" customHeight="1" thickBot="1" x14ac:dyDescent="0.35">
      <c r="A26" s="315"/>
      <c r="B26" s="297"/>
      <c r="C26" s="300"/>
      <c r="D26" s="179" t="s">
        <v>181</v>
      </c>
      <c r="E26" s="180">
        <v>1</v>
      </c>
      <c r="F26" s="166">
        <v>1000000</v>
      </c>
      <c r="G26" s="181">
        <v>1</v>
      </c>
      <c r="H26" s="166">
        <f t="shared" si="0"/>
        <v>1000000</v>
      </c>
      <c r="I26" s="166">
        <f t="shared" si="0"/>
        <v>1000000</v>
      </c>
      <c r="J26" s="166">
        <f t="shared" si="0"/>
        <v>1000000</v>
      </c>
      <c r="K26" s="151">
        <f t="shared" si="1"/>
        <v>1</v>
      </c>
      <c r="L26" s="307"/>
      <c r="M26" s="307"/>
      <c r="N26" s="307"/>
      <c r="O26" s="307"/>
      <c r="P26" s="307"/>
      <c r="Q26" s="307"/>
      <c r="R26" s="307"/>
      <c r="S26" s="307"/>
    </row>
    <row r="27" spans="1:29" ht="16.2" thickBot="1" x14ac:dyDescent="0.35">
      <c r="A27" s="316"/>
      <c r="B27" s="298"/>
      <c r="C27" s="301"/>
      <c r="D27" s="174" t="s">
        <v>182</v>
      </c>
      <c r="E27" s="182">
        <v>100</v>
      </c>
      <c r="F27" s="183">
        <v>5000</v>
      </c>
      <c r="G27" s="182">
        <v>2</v>
      </c>
      <c r="H27" s="166">
        <f t="shared" si="0"/>
        <v>500000</v>
      </c>
      <c r="I27" s="184">
        <f>H27/2</f>
        <v>250000</v>
      </c>
      <c r="J27" s="184">
        <f>H27/2</f>
        <v>250000</v>
      </c>
      <c r="K27" s="151">
        <f t="shared" si="1"/>
        <v>100</v>
      </c>
      <c r="L27" s="307"/>
      <c r="M27" s="307"/>
      <c r="N27" s="307"/>
      <c r="O27" s="307"/>
      <c r="P27" s="307"/>
      <c r="Q27" s="307"/>
      <c r="R27" s="307"/>
      <c r="S27" s="307"/>
    </row>
    <row r="29" spans="1:29" x14ac:dyDescent="0.3">
      <c r="B29" s="185"/>
    </row>
    <row r="30" spans="1:29" x14ac:dyDescent="0.3">
      <c r="B30" s="185"/>
    </row>
    <row r="31" spans="1:29" x14ac:dyDescent="0.3">
      <c r="B31" s="185"/>
    </row>
    <row r="32" spans="1:29" x14ac:dyDescent="0.3">
      <c r="B32" s="185"/>
    </row>
    <row r="33" spans="2:2" x14ac:dyDescent="0.3">
      <c r="B33" s="185"/>
    </row>
    <row r="34" spans="2:2" x14ac:dyDescent="0.3">
      <c r="B34" s="185"/>
    </row>
    <row r="35" spans="2:2" x14ac:dyDescent="0.3">
      <c r="B35" s="185"/>
    </row>
  </sheetData>
  <mergeCells count="16">
    <mergeCell ref="L26:S26"/>
    <mergeCell ref="L27:S27"/>
    <mergeCell ref="A21:A23"/>
    <mergeCell ref="B21:B23"/>
    <mergeCell ref="C21:C23"/>
    <mergeCell ref="A25:A27"/>
    <mergeCell ref="B25:B27"/>
    <mergeCell ref="C25:C27"/>
    <mergeCell ref="A13:A20"/>
    <mergeCell ref="B13:B20"/>
    <mergeCell ref="C13:C20"/>
    <mergeCell ref="K5:K6"/>
    <mergeCell ref="L5:S5"/>
    <mergeCell ref="A7:A12"/>
    <mergeCell ref="B7:B12"/>
    <mergeCell ref="C7:C12"/>
  </mergeCells>
  <pageMargins left="0.25" right="0.25" top="0.75" bottom="0.75" header="0.3" footer="0.3"/>
  <pageSetup paperSize="9" scale="3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Summary</vt:lpstr>
      <vt:lpstr>Outcome 1</vt:lpstr>
      <vt:lpstr>ActivityInfo</vt:lpstr>
      <vt:lpstr>Budgetting SoSt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Bastien Revel</cp:lastModifiedBy>
  <cp:lastPrinted>2016-11-01T14:37:32Z</cp:lastPrinted>
  <dcterms:created xsi:type="dcterms:W3CDTF">2014-08-29T13:09:43Z</dcterms:created>
  <dcterms:modified xsi:type="dcterms:W3CDTF">2017-01-17T13:05:57Z</dcterms:modified>
</cp:coreProperties>
</file>