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6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taha\Desktop\Logframes\"/>
    </mc:Choice>
  </mc:AlternateContent>
  <bookViews>
    <workbookView xWindow="0" yWindow="0" windowWidth="20490" windowHeight="7320" firstSheet="1" activeTab="1"/>
  </bookViews>
  <sheets>
    <sheet name="Readme" sheetId="1" r:id="rId1"/>
    <sheet name="Summary" sheetId="2" r:id="rId2"/>
    <sheet name="Outome 1" sheetId="3" r:id="rId3"/>
    <sheet name="Sheet1" sheetId="7" state="hidden" r:id="rId4"/>
    <sheet name="Outcome 2" sheetId="4" r:id="rId5"/>
    <sheet name="Outcome 3" sheetId="5" r:id="rId6"/>
    <sheet name="Outcome 4" sheetId="6" r:id="rId7"/>
  </sheets>
  <definedNames>
    <definedName name="_xlnm.Print_Area" localSheetId="4">'Outcome 2'!$A$1:$X$79</definedName>
    <definedName name="_xlnm.Print_Area" localSheetId="5">'Outcome 3'!$A$1:$BO$39</definedName>
    <definedName name="_xlnm.Print_Area" localSheetId="6">'Outcome 4'!$A$1:$W$40</definedName>
    <definedName name="_xlnm.Print_Area" localSheetId="2">'Outome 1'!$A$1:$W$79</definedName>
    <definedName name="_xlnm.Print_Area" localSheetId="1">Summary!$A$1:$H$39</definedName>
    <definedName name="Z_0D53A4E5_01D8_4847_82F2_8A8F40082149_.wvu.PrintArea" localSheetId="4" hidden="1">'Outcome 2'!$A$1:$X$79</definedName>
    <definedName name="Z_0D53A4E5_01D8_4847_82F2_8A8F40082149_.wvu.PrintArea" localSheetId="5" hidden="1">'Outcome 3'!$A$1:$BO$39</definedName>
    <definedName name="Z_0D53A4E5_01D8_4847_82F2_8A8F40082149_.wvu.PrintArea" localSheetId="6" hidden="1">'Outcome 4'!$A$1:$W$40</definedName>
    <definedName name="Z_0D53A4E5_01D8_4847_82F2_8A8F40082149_.wvu.PrintArea" localSheetId="2" hidden="1">'Outome 1'!$A$1:$W$79</definedName>
    <definedName name="Z_0D53A4E5_01D8_4847_82F2_8A8F40082149_.wvu.PrintArea" localSheetId="1" hidden="1">Summary!$A$1:$H$39</definedName>
    <definedName name="Z_102164BE_2C0C_4FE8_ABCE_1ED8B6AFCA68_.wvu.PrintArea" localSheetId="4" hidden="1">'Outcome 2'!$A$1:$X$79</definedName>
    <definedName name="Z_102164BE_2C0C_4FE8_ABCE_1ED8B6AFCA68_.wvu.PrintArea" localSheetId="5" hidden="1">'Outcome 3'!$A$1:$W$39</definedName>
    <definedName name="Z_102164BE_2C0C_4FE8_ABCE_1ED8B6AFCA68_.wvu.PrintArea" localSheetId="6" hidden="1">'Outcome 4'!$A$1:$W$40</definedName>
    <definedName name="Z_102164BE_2C0C_4FE8_ABCE_1ED8B6AFCA68_.wvu.PrintArea" localSheetId="2" hidden="1">'Outome 1'!$A$1:$W$79</definedName>
    <definedName name="Z_102164BE_2C0C_4FE8_ABCE_1ED8B6AFCA68_.wvu.PrintArea" localSheetId="1" hidden="1">Summary!$A$1:$H$39</definedName>
    <definedName name="Z_12532ED9_9D7F_4AFE_B482_5C4AB6727EFC_.wvu.PrintArea" localSheetId="4" hidden="1">'Outcome 2'!$A$1:$X$79</definedName>
    <definedName name="Z_12532ED9_9D7F_4AFE_B482_5C4AB6727EFC_.wvu.PrintArea" localSheetId="5" hidden="1">'Outcome 3'!$A$1:$W$39</definedName>
    <definedName name="Z_12532ED9_9D7F_4AFE_B482_5C4AB6727EFC_.wvu.PrintArea" localSheetId="6" hidden="1">'Outcome 4'!$A$1:$W$40</definedName>
    <definedName name="Z_12532ED9_9D7F_4AFE_B482_5C4AB6727EFC_.wvu.PrintArea" localSheetId="2" hidden="1">'Outome 1'!$A$1:$W$79</definedName>
    <definedName name="Z_12532ED9_9D7F_4AFE_B482_5C4AB6727EFC_.wvu.PrintArea" localSheetId="1" hidden="1">Summary!$A$1:$H$39</definedName>
    <definedName name="Z_351639D4_E5F4_4D97_8434_1E471110B91C_.wvu.PrintArea" localSheetId="4" hidden="1">'Outcome 2'!$A$1:$X$79</definedName>
    <definedName name="Z_351639D4_E5F4_4D97_8434_1E471110B91C_.wvu.PrintArea" localSheetId="5" hidden="1">'Outcome 3'!$A$1:$BO$39</definedName>
    <definedName name="Z_351639D4_E5F4_4D97_8434_1E471110B91C_.wvu.PrintArea" localSheetId="6" hidden="1">'Outcome 4'!$A$1:$W$40</definedName>
    <definedName name="Z_351639D4_E5F4_4D97_8434_1E471110B91C_.wvu.PrintArea" localSheetId="2" hidden="1">'Outome 1'!$A$1:$W$79</definedName>
    <definedName name="Z_351639D4_E5F4_4D97_8434_1E471110B91C_.wvu.PrintArea" localSheetId="1" hidden="1">Summary!$A$1:$H$39</definedName>
    <definedName name="Z_708D2520_2059_485B_926A_B7AEC61CA95B_.wvu.PrintArea" localSheetId="4" hidden="1">'Outcome 2'!$A$1:$Z$33</definedName>
    <definedName name="Z_708D2520_2059_485B_926A_B7AEC61CA95B_.wvu.PrintArea" localSheetId="2" hidden="1">'Outome 1'!$X$1:$BM$30</definedName>
  </definedNames>
  <calcPr calcId="152511"/>
  <customWorkbookViews>
    <customWorkbookView name="Hiba Taha - Personal View" guid="{351639D4-E5F4-4D97-8434-1E471110B91C}" mergeInterval="0" personalView="1" xWindow="115" yWindow="53" windowWidth="1753" windowHeight="976" activeSheetId="2"/>
    <customWorkbookView name="Bruno M - Personal View" guid="{708D2520-2059-485B-926A-B7AEC61CA95B}" mergeInterval="0" personalView="1" maximized="1" xWindow="-8" yWindow="-8" windowWidth="1696" windowHeight="1026" activeSheetId="6"/>
    <customWorkbookView name="Choueiri, Elie (FAOLB) - Personal View" guid="{102164BE-2C0C-4FE8-ABCE-1ED8B6AFCA68}" mergeInterval="0" personalView="1" maximized="1" xWindow="-8" yWindow="-8" windowWidth="1376" windowHeight="744" activeSheetId="4" showComments="commIndAndComment"/>
    <customWorkbookView name="ELZUHAIRI Sirin - Personal View" guid="{12532ED9-9D7F-4AFE-B482-5C4AB6727EFC}" mergeInterval="0" personalView="1" maximized="1" xWindow="-8" yWindow="-8" windowWidth="1382" windowHeight="744" activeSheetId="2"/>
    <customWorkbookView name="ROVARIS Elena - Personal View" guid="{0D53A4E5-01D8-4847-82F2-8A8F40082149}" mergeInterval="0" personalView="1" maximized="1" xWindow="-8" yWindow="-8" windowWidth="1382" windowHeight="744" activeSheetId="2"/>
  </customWorkbookViews>
</workbook>
</file>

<file path=xl/calcChain.xml><?xml version="1.0" encoding="utf-8"?>
<calcChain xmlns="http://schemas.openxmlformats.org/spreadsheetml/2006/main">
  <c r="D8" i="2" l="1"/>
  <c r="D10" i="2" l="1"/>
  <c r="D9" i="2"/>
  <c r="C23" i="2"/>
  <c r="P32" i="5" l="1"/>
  <c r="U72" i="4"/>
  <c r="P72" i="4"/>
  <c r="P43" i="4"/>
  <c r="P46" i="3"/>
  <c r="P30" i="3"/>
  <c r="U61" i="3"/>
  <c r="P61" i="3"/>
  <c r="V6" i="4" l="1"/>
  <c r="BL61" i="3"/>
  <c r="BG61" i="3"/>
  <c r="BB61" i="3"/>
  <c r="AW61" i="3"/>
  <c r="AM61" i="3"/>
  <c r="AH61" i="3"/>
  <c r="AC61" i="3"/>
  <c r="M59" i="4" l="1"/>
  <c r="P16" i="5" l="1"/>
  <c r="M16" i="5"/>
  <c r="P59" i="4"/>
  <c r="BL46" i="3"/>
  <c r="BG46" i="3"/>
  <c r="BB46" i="3"/>
  <c r="AW46" i="3"/>
  <c r="AM46" i="3"/>
  <c r="AH46" i="3"/>
  <c r="AC46" i="3"/>
  <c r="E27" i="2"/>
  <c r="D27" i="2"/>
  <c r="C27" i="2"/>
  <c r="C24" i="2"/>
  <c r="E39" i="2"/>
  <c r="D39" i="2"/>
  <c r="C39" i="2"/>
  <c r="E38" i="2"/>
  <c r="D38" i="2"/>
  <c r="C38" i="2"/>
  <c r="E36" i="2"/>
  <c r="D36" i="2"/>
  <c r="C36" i="2"/>
  <c r="E35" i="2"/>
  <c r="D35" i="2"/>
  <c r="C35" i="2"/>
  <c r="E33" i="2"/>
  <c r="D33" i="2"/>
  <c r="E31" i="2"/>
  <c r="D31" i="2"/>
  <c r="C31" i="2"/>
  <c r="E30" i="2"/>
  <c r="D30" i="2"/>
  <c r="C30" i="2"/>
  <c r="E29" i="2"/>
  <c r="D29" i="2"/>
  <c r="C29" i="2"/>
  <c r="E26" i="2"/>
  <c r="D26" i="2"/>
  <c r="C26" i="2"/>
  <c r="E25" i="2"/>
  <c r="D25" i="2"/>
  <c r="C25" i="2"/>
  <c r="E24" i="2"/>
  <c r="D24" i="2"/>
  <c r="E23" i="2"/>
  <c r="D23" i="2"/>
  <c r="C8" i="2" l="1"/>
  <c r="C9" i="2" s="1"/>
  <c r="C10" i="2" l="1"/>
</calcChain>
</file>

<file path=xl/comments1.xml><?xml version="1.0" encoding="utf-8"?>
<comments xmlns="http://schemas.openxmlformats.org/spreadsheetml/2006/main">
  <authors>
    <author>Anita</author>
  </authors>
  <commentList>
    <comment ref="H9" authorId="0" guid="{E0489A3B-554A-4577-9BB8-3C3E8648659B}" shapeId="0">
      <text>
        <r>
          <rPr>
            <b/>
            <sz val="9"/>
            <color indexed="81"/>
            <rFont val="Tahoma"/>
            <family val="2"/>
          </rPr>
          <t>Anita:</t>
        </r>
        <r>
          <rPr>
            <sz val="9"/>
            <color indexed="81"/>
            <rFont val="Tahoma"/>
            <family val="2"/>
          </rPr>
          <t xml:space="preserve">
Baselines and targets need to be added for different cohorts
</t>
        </r>
        <r>
          <rPr>
            <b/>
            <sz val="9"/>
            <color indexed="81"/>
            <rFont val="Tahoma"/>
            <family val="2"/>
          </rPr>
          <t>Bruno</t>
        </r>
        <r>
          <rPr>
            <sz val="9"/>
            <color indexed="81"/>
            <rFont val="Tahoma"/>
            <family val="2"/>
          </rPr>
          <t>: Syrian are not allowed to be farmers but only unskilled workers in agriculture or construction</t>
        </r>
      </text>
    </comment>
  </commentList>
</comments>
</file>

<file path=xl/sharedStrings.xml><?xml version="1.0" encoding="utf-8"?>
<sst xmlns="http://schemas.openxmlformats.org/spreadsheetml/2006/main" count="1823" uniqueCount="288">
  <si>
    <t>Frequency</t>
  </si>
  <si>
    <t>Baseline</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</si>
  <si>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</si>
  <si>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</si>
  <si>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</si>
  <si>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</si>
  <si>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</si>
  <si>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</si>
  <si>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</si>
  <si>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</si>
  <si>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</si>
  <si>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</si>
  <si>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</si>
  <si>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</si>
  <si>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</si>
  <si>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</si>
  <si>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</si>
  <si>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</si>
  <si>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</si>
  <si>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</si>
  <si>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</si>
  <si>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</si>
  <si>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</si>
  <si>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</si>
  <si>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</si>
  <si>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</si>
  <si>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</si>
  <si>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</si>
  <si>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</si>
  <si>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</si>
  <si>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</si>
  <si>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</si>
  <si>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</si>
  <si>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</si>
  <si>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</si>
  <si>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Outcome</t>
  </si>
  <si>
    <t>Output</t>
  </si>
  <si>
    <t>Targeted 2017</t>
  </si>
  <si>
    <t>2020</t>
  </si>
  <si>
    <t>2019</t>
  </si>
  <si>
    <t>Indicative Target 2018</t>
  </si>
  <si>
    <t>TBD in 2017</t>
  </si>
  <si>
    <t>TBD in 2018</t>
  </si>
  <si>
    <t>Targets 2017</t>
  </si>
  <si>
    <t>Target 2017</t>
  </si>
  <si>
    <t>Target 2018</t>
  </si>
  <si>
    <t>TBD 2017</t>
  </si>
  <si>
    <t>TBD 2018</t>
  </si>
  <si>
    <t>Targets per governorate (Mandatory at output level) - required for 2017 only</t>
  </si>
  <si>
    <t>INST</t>
  </si>
  <si>
    <t>Targets 2018 (Optional)</t>
  </si>
  <si>
    <t>year 2017</t>
  </si>
  <si>
    <t>Institutions (List them)</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</si>
  <si>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</si>
  <si>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</si>
  <si>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</si>
  <si>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</si>
  <si>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</si>
  <si>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</si>
  <si>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</si>
  <si>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</si>
  <si>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</si>
  <si>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Version 1.0</t>
  </si>
  <si>
    <t>6. File Name should be "LCRP_2017_SECTOR_LOGFRAME_Version</t>
  </si>
  <si>
    <t>5. Please make sure to update the document version on the summary page, Cell B1</t>
  </si>
  <si>
    <t>Target 2020</t>
  </si>
  <si>
    <t>List below indicators used to measure Output 1.1</t>
  </si>
  <si>
    <t>List below indicators used to measure Output 1.2</t>
  </si>
  <si>
    <t>Means of Verification ( how to measure and who is responsible, tools used )</t>
  </si>
  <si>
    <t>List Activities under this output 1.2</t>
  </si>
  <si>
    <t>List Activities under this output 1.1</t>
  </si>
  <si>
    <t>reported % increase in production rate in targeted businesses/farmers</t>
  </si>
  <si>
    <t>Yearly</t>
  </si>
  <si>
    <t>program monitoring</t>
  </si>
  <si>
    <t>Activity 2: Create and support community kitchen</t>
  </si>
  <si>
    <t>individuals</t>
  </si>
  <si>
    <t>monthly</t>
  </si>
  <si>
    <t>quarterly</t>
  </si>
  <si>
    <t>partners' reports, Activity Info</t>
  </si>
  <si>
    <t>Activity 1: Promoting sustainable agricultural production (fruit, vegetable, crop)</t>
  </si>
  <si>
    <t>Activity 2: Promoting sustainable livestock production (ex.: dairy, poultry production, fisheries...)</t>
  </si>
  <si>
    <t>Activity 3: Promoting water use efficiency and conservation (ex.: efficient irrigation practices)</t>
  </si>
  <si>
    <t xml:space="preserve">Activity 4: Promote sustainable agriculture and energy saving farming practices (Tolerant cultivars, organic farming, conservation agriculture, mixed farming, crop rotation, unproductive </t>
  </si>
  <si>
    <t>List below indicators used to measure Output 1.3</t>
  </si>
  <si>
    <t>Activity 1: Promotion of food transformation and preservation</t>
  </si>
  <si>
    <t>Activity 2: Create and reinforce linkages between small scale producers and local markets (ex: community kitchens, WFP shops)</t>
  </si>
  <si>
    <t>Activity 3: Distribution  of unsold/unmarketed quality food from producer/retail to local markets</t>
  </si>
  <si>
    <t>List below indicators used to measure Output 1.4</t>
  </si>
  <si>
    <t>List Activities under this output 1.3</t>
  </si>
  <si>
    <t>List Activities under this output 1.4</t>
  </si>
  <si>
    <t>Activity 2: Valorization of organic waste and least valued products (ex: through processing for animal nutrition; composting, awareness…)</t>
  </si>
  <si>
    <t xml:space="preserve">Activity 1: Improving post harvest management </t>
  </si>
  <si>
    <t>List below indicators used to measure Output 1.5</t>
  </si>
  <si>
    <t>List Activities under this output 1.5</t>
  </si>
  <si>
    <t>Activity 1: Supporting the monitoring and early warning systems for plants and animal diseases</t>
  </si>
  <si>
    <t>Activity 2: Supporting emergency interventions to control the spread of transboundary diseases</t>
  </si>
  <si>
    <t>Activity 1:  Cash based transfer for food (ex.: e-cards, ATM, food vouchers)</t>
  </si>
  <si>
    <t>List below indicators used to measure Output 2.1</t>
  </si>
  <si>
    <t>List Activities under this output 2.1</t>
  </si>
  <si>
    <t>institutions</t>
  </si>
  <si>
    <t>Activity 1: Promote and support of farmers associations, agriculture cooperatives and food markets</t>
  </si>
  <si>
    <t>Activity 2: Support governmental institutions (ex.: MoA offices, centers, schools…)</t>
  </si>
  <si>
    <t>List Activities under this output 2.2</t>
  </si>
  <si>
    <t>List below indicators used to measure Output 2.2</t>
  </si>
  <si>
    <t>List below indicators used to measure Output 2.3</t>
  </si>
  <si>
    <t>List Activities under this output 2.3</t>
  </si>
  <si>
    <t>Activity 1: Provision of agriculture inputs (seeds/seedlings, livestock, equipment,…)</t>
  </si>
  <si>
    <t>Activity 3: Promote innovative credit/loan schemes for Lebanese farmers</t>
  </si>
  <si>
    <t>List below indicators used to measure Output 2.4</t>
  </si>
  <si>
    <t>List Activities under this output 2.4</t>
  </si>
  <si>
    <t>List below indicators used to measure Output 3.1</t>
  </si>
  <si>
    <t>List Activities under this output 3.1</t>
  </si>
  <si>
    <t>List below indicators used to measure Output 3.2</t>
  </si>
  <si>
    <t>List Activities under this output 3.2</t>
  </si>
  <si>
    <t>assessments</t>
  </si>
  <si>
    <t xml:space="preserve">Activity 2: Promoting Integrated Pest Management and Good Agriculture Practices and Standards (i.e pesticide use) </t>
  </si>
  <si>
    <t>List below indicators used to measure Output 4.1</t>
  </si>
  <si>
    <t>List Activities under this output 4.1</t>
  </si>
  <si>
    <t xml:space="preserve">Activity 2:  Facilitate circulation of programme leassons learned based on evaluations from FS projects and dissaminated </t>
  </si>
  <si>
    <t>Activity 3:  Operationalize an information management unit to map and disseminate results</t>
  </si>
  <si>
    <t>List below indicators used to measure Output 4.2</t>
  </si>
  <si>
    <t>Activity 1:National capacity in the areas of safety nets response and food security and vulnerability analysis created and/or supported</t>
  </si>
  <si>
    <t>List Activities under this output 4.2</t>
  </si>
  <si>
    <t>List below indicators used to evaluate the impact of programmes under outcome 4 i.e. measure Outcome 4</t>
  </si>
  <si>
    <t>List below indicators used to evaluate the impact of programmes under outcome 2 i.e. measure Outcome 2</t>
  </si>
  <si>
    <t>List below indicators used to evaluate the impact of programmes under outcome 3 i.e. measure Outcome 3</t>
  </si>
  <si>
    <r>
      <rPr>
        <b/>
        <sz val="18"/>
        <rFont val="Calibri"/>
        <family val="2"/>
        <scheme val="minor"/>
      </rPr>
      <t>OUTPUT 1.1:</t>
    </r>
    <r>
      <rPr>
        <b/>
        <sz val="18"/>
        <color theme="8"/>
        <rFont val="Calibri"/>
        <family val="2"/>
        <scheme val="minor"/>
      </rPr>
      <t xml:space="preserve"> In-kind food assistance provided to the most vulnerable</t>
    </r>
  </si>
  <si>
    <t>yearly</t>
  </si>
  <si>
    <t>adhoc</t>
  </si>
  <si>
    <t>Number of beneficiaries receiving  Cash based transfer for food (ex.: e-cards, ATM, food vouchers) . Receipt of each type of assistance is monitored separately.</t>
  </si>
  <si>
    <t>% of targeted HHs with borderline or acceptable Food Consumption Score</t>
  </si>
  <si>
    <t>The Food Consumption Score (FCS) is a composite indicator that considers diet diversity, frequency of consumption and nutrient value of the food groups consumed over a recall period of seven days. According to this score, households are classified into three categories: poor, borderline and acceptable food consumption.</t>
  </si>
  <si>
    <t>Food Security Sector: Total budget (USD)</t>
  </si>
  <si>
    <t>FOOD SECURITY SECTOR</t>
  </si>
  <si>
    <t>MoA</t>
  </si>
  <si>
    <t>WFP And FAO</t>
  </si>
  <si>
    <t>Activity 4: Contribute to the development of the disaster and crisis management center (ex.: Contingency planning, DRM Unit...)</t>
  </si>
  <si>
    <t>Activity 5: Support the national institutions (GoL, MoA, MoET) in elaborating their national policies/strategies/action plans in relation to food security</t>
  </si>
  <si>
    <t>Activity 6: Coordination, monitoring and provision of necessary technical support to all agriculture interventions across all sectors</t>
  </si>
  <si>
    <t>Number of local associations such as cooperatives, farmer field schools, farmers associations, etc. created or supported with equipment, material, capacity building and/or financially</t>
  </si>
  <si>
    <t>Permanent man-days =  275 days/year; Seasonal/daily man-days = 150 days/year</t>
  </si>
  <si>
    <t>days</t>
  </si>
  <si>
    <t>On-line survey</t>
  </si>
  <si>
    <t>proportion of women at reproductive age that consume a minimum of 5 out of 10 food groups.</t>
  </si>
  <si>
    <t>Stake holder's report,ActivityInfo</t>
  </si>
  <si>
    <t>NA</t>
  </si>
  <si>
    <t>Total Target</t>
  </si>
  <si>
    <t>associations</t>
  </si>
  <si>
    <t>c</t>
  </si>
  <si>
    <t xml:space="preserve">percentage of asisted farmers who report improvement in production </t>
  </si>
  <si>
    <t>individuals (male and female)</t>
  </si>
  <si>
    <t>Means of Verification (how to measure and who is responsible)</t>
  </si>
  <si>
    <t>individuals (male /female)</t>
  </si>
  <si>
    <t># of farmers with enhanced farming production</t>
  </si>
  <si>
    <t>individuals (male/female)</t>
  </si>
  <si>
    <t>Activity 1: Support access of most vulnerable adolescent and youth to agriculture schools and employability courses</t>
  </si>
  <si>
    <t>Number of male farmers who benefit for the rehabilitation of agricultural productive infrastructure and communal assets (ex: agricultural roads, irrigation networks, forests, hill lakes, water reservoirs …)</t>
  </si>
  <si>
    <t>partners' reporting</t>
  </si>
  <si>
    <t>Activity 2: Support access of most vulnerable individuals to agricultural seasonal labor</t>
  </si>
  <si>
    <t>Activity 3: Support access of most vulnerable individuals to agricultural casual labor</t>
  </si>
  <si>
    <t>Activity 2: Financial and technical support of agriculture private sector investment (ex.: access and utilize unproductive land, terracing, irrigation/water management…)</t>
  </si>
  <si>
    <t>List below indicators used to measure Output 2.5</t>
  </si>
  <si>
    <t># of individuals receiving in-kind food assistance</t>
  </si>
  <si>
    <r>
      <rPr>
        <b/>
        <sz val="20"/>
        <rFont val="Calibri"/>
        <family val="2"/>
        <scheme val="minor"/>
      </rPr>
      <t>OUTCOME 1:</t>
    </r>
    <r>
      <rPr>
        <b/>
        <sz val="18"/>
        <color theme="8"/>
        <rFont val="Calibri"/>
        <family val="2"/>
        <scheme val="minor"/>
      </rPr>
      <t xml:space="preserve"> FOOD AVAILABILITY: Improved  food availability through in kind food assistance and sustainable food value chain</t>
    </r>
  </si>
  <si>
    <t xml:space="preserve">FSOM and PDM </t>
  </si>
  <si>
    <t>FSOM</t>
  </si>
  <si>
    <t xml:space="preserve">yearly </t>
  </si>
  <si>
    <t>Number of beneficiaries receiving In-kind food assistance (ex: food parcels, food kits, ready-to-eat foods, hot meals, ). Calculate the number of beneficiaries based on the amount of food delivered that is sufficient to meet identified needs of assisted beneficiary. Receipt of each type of In-kind assistance is monitored separately.</t>
  </si>
  <si>
    <t>Activity 1:  Provision of food parcels (including food kits, ready-to-eat foods, hot meals, school feeding)</t>
  </si>
  <si>
    <t>n/a</t>
  </si>
  <si>
    <t xml:space="preserve">A:49%  B: 33%                                              </t>
  </si>
  <si>
    <t>A;70%    B: 25%</t>
  </si>
  <si>
    <t xml:space="preserve">A: 59%     B: 29%   </t>
  </si>
  <si>
    <t>A; 65%    B: 20%</t>
  </si>
  <si>
    <t>A: 90%    B: 10%</t>
  </si>
  <si>
    <t xml:space="preserve"> A: 63%      B : 25%</t>
  </si>
  <si>
    <r>
      <rPr>
        <sz val="11"/>
        <color rgb="FFFF0000"/>
        <rFont val="Calibri"/>
        <family val="2"/>
        <scheme val="minor"/>
      </rPr>
      <t>percentage of assisted farmers</t>
    </r>
    <r>
      <rPr>
        <sz val="11"/>
        <rFont val="Calibri"/>
        <family val="2"/>
        <scheme val="minor"/>
      </rPr>
      <t xml:space="preserve">  under ouput 1.2, output 1.3,output 1.4 and output 1.5</t>
    </r>
  </si>
  <si>
    <t>Activity 1: Assisting the Government in improving the food inspection and safety measures, including irrigation practices (i.e.: quality/source of water)</t>
  </si>
  <si>
    <t>Number of male/female individuals trained on food safety measures since January 2017, including farmers, staff and consumers</t>
  </si>
  <si>
    <t xml:space="preserve">Number of of FS assessments generated &amp; disseminated including FS assessments per population cohort and studies specific on agriculture </t>
  </si>
  <si>
    <t>Ms. Majida Mcheik Mmcheik@agriculture.gov.lb &amp; Ms. Amal Salibi asalibi@agriculture.gov.lb, Elena Rovaris elena.rovaris@wfp.org; Bruno Minjauw bruno.minjauw@fao.org</t>
  </si>
  <si>
    <t xml:space="preserve">% of targeted HH with borderline or acceptable food consumption score 
</t>
  </si>
  <si>
    <t xml:space="preserve"># of individuals receiving in-kind food assistance disaggregated by gender 
</t>
  </si>
  <si>
    <t xml:space="preserve"># of farmers receiving  support (training and/or inputs) to improve farming practices and production disaggregated by gender 
</t>
  </si>
  <si>
    <t xml:space="preserve"># of small scale/family farmers reporting increase access to market disaggregated by gender
</t>
  </si>
  <si>
    <t xml:space="preserve"># of individuals receiving cash based  food assistance disaggregated by gender 
</t>
  </si>
  <si>
    <t xml:space="preserve"># local agricultural associations supported in financial, technical or material or created (eg: cooperatives, farmers groups…) for improved agricultural livelihoods
</t>
  </si>
  <si>
    <t xml:space="preserve"># of farmers provided with agricultural financial or technical support, disaggregated by gender
</t>
  </si>
  <si>
    <t xml:space="preserve"># of targeted individuals  (#youth aged 15 to 25 years) employed in the agriculture sector disaggregated by gender
</t>
  </si>
  <si>
    <t xml:space="preserve"># of youth aged 15-25 benefitting from one of the following education opportunities: enrolment in agricultural school, agriculture skills training ( internship and  on the job training, apprenticeship )  or basic numeracy and literacy training disaggregated by gender.
</t>
  </si>
  <si>
    <t xml:space="preserve"># of beneficiaries supported in improved food safety and quality 
</t>
  </si>
  <si>
    <t xml:space="preserve"># of individuals supported for improved nutritional practices disaggregated by gender
</t>
  </si>
  <si>
    <t xml:space="preserve"># of individuals trained on food safety measures disaggregated by gender
</t>
  </si>
  <si>
    <t xml:space="preserve">#  of HHS with increased agriculture  livelihood opportunities 
</t>
  </si>
  <si>
    <r>
      <rPr>
        <b/>
        <sz val="18"/>
        <rFont val="Calibri"/>
        <family val="2"/>
        <scheme val="minor"/>
      </rPr>
      <t>OUTPUT 4.1:</t>
    </r>
    <r>
      <rPr>
        <b/>
        <sz val="18"/>
        <color theme="8"/>
        <rFont val="Calibri"/>
        <family val="2"/>
        <scheme val="minor"/>
      </rPr>
      <t xml:space="preserve"> Agriculture and Food security data information collected, analyzed and disseminated </t>
    </r>
  </si>
  <si>
    <t xml:space="preserve"># of Agriculture and FS assessments generated &amp; disseminated
</t>
  </si>
  <si>
    <t>A: 63%      B : 25%</t>
  </si>
  <si>
    <t># of assisted farmers  under ouput 1.2, output 1.3,output 1.4 and output 1.5</t>
  </si>
  <si>
    <t>Targets per governorate (Mandatory at output level) - required for 20178</t>
  </si>
  <si>
    <t xml:space="preserve">  Targets 2018</t>
  </si>
  <si>
    <t>Targets per governorate (Mandatory at output level) - required for 2018 only</t>
  </si>
  <si>
    <t>Targets per governorate (Mandatory at output level) - required for 2018only</t>
  </si>
  <si>
    <t>List Activities under this output 2.5</t>
  </si>
  <si>
    <t>Activity 1: Promoting optimal nutrition related behaviours and practices amongst the targeted vulnerable groups</t>
  </si>
  <si>
    <t xml:space="preserve">Activity 2:  Improving food diversity for vulnerable households through the promotion of small scale production of diversified nutritious food for vulnerable households through schools, backyard and roof/micro gardens </t>
  </si>
  <si>
    <t>Activity 3:  Promote food preservation/ tranformation technologies at household and community level</t>
  </si>
  <si>
    <t xml:space="preserve">Activity 3: Support the local autogenous food production through improving value chains in regard to food safety and other food production processes.
</t>
  </si>
  <si>
    <t>Activity 4: Promote policies supporting the local production of high value nutritious autogenous foods.</t>
  </si>
  <si>
    <t>Activity 3: Capacity Assessment, Development &amp; Increase of MoA (centers/offices/schools) MoSA/NPTP and SDCs staff</t>
  </si>
  <si>
    <t>Activity 7: Promote, build and enhance involvement of the private sector in food security related activities</t>
  </si>
  <si>
    <t>Number  of national institutions  involved in food security supported since January 2018</t>
  </si>
  <si>
    <t>hh</t>
  </si>
  <si>
    <t>AI</t>
  </si>
  <si>
    <r>
      <t>%</t>
    </r>
    <r>
      <rPr>
        <sz val="11"/>
        <rFont val="Calibri"/>
        <family val="2"/>
        <scheme val="minor"/>
      </rPr>
      <t xml:space="preserve"> of women with a minimum dietary diversity score
</t>
    </r>
  </si>
  <si>
    <t>PDM</t>
  </si>
  <si>
    <t>Number of  individuals supported with improved nutritional practices (awareness, behaviour change…),  benefitting from microgardens AND/OR trained on food prevervation/transformation technologies starting January 2018. Disaggregated by gender</t>
  </si>
  <si>
    <t>Report the number of scale/family farmers perceiving an increase access to market since Janauary 2018</t>
  </si>
  <si>
    <t xml:space="preserve"># of households –including farmers  (disaggregated by gender) receiving technical support  to  reduce food wastage and losses 
</t>
  </si>
  <si>
    <t>Report the number of Hhs assisted in reducing post harvest wastage disaggregated by gender</t>
  </si>
  <si>
    <t xml:space="preserve"># of farmers benefitting from prevention and control measures (DDR) of trans-boundary animal and plant diseases disaggregated by gender
</t>
  </si>
  <si>
    <t>indviduals</t>
  </si>
  <si>
    <t>HHs</t>
  </si>
  <si>
    <t>Number of farmers benefiting from control of trans-boundary animal and plant diseases since January 2018</t>
  </si>
  <si>
    <t xml:space="preserve">Number of HHs with improved livelihood opprtunites as resulting from   activities 2.2 2.3 2.4 2.5 </t>
  </si>
  <si>
    <t xml:space="preserve">Individuals </t>
  </si>
  <si>
    <t xml:space="preserve">repot the number of agriculture productive  related assets rehabilitated or bult </t>
  </si>
  <si>
    <t xml:space="preserve">number </t>
  </si>
  <si>
    <t>Activity 1: Rehabilitation/Creation  of agricultural productive infracstructure and communal assets</t>
  </si>
  <si>
    <t>Activity 1:  Generate pre-assistance baseline and post assistance FS and vulnerability assessments including  assessments with specific focus on vulnerable farmers and agricultural livelihoods</t>
  </si>
  <si>
    <t>Output 3.2: Good practices in food safety and quality are promoted</t>
  </si>
  <si>
    <t xml:space="preserve">Output 4.1: Agriculture and Food security data and information collected, analyzed and disseminated </t>
  </si>
  <si>
    <t>Output 2.4: Agriculture labor market strengthened by enhanced employability through improved agricultural technical education and training</t>
  </si>
  <si>
    <t xml:space="preserve">Output 2.5: Agricultural productive infrastructure and Communal assets rehabilitated/built (agricultural roads, irrigation networks, forests, hill lakes, water reservoirs…) and access to labour market for seasonal and casual labour in agriculture enhanced </t>
  </si>
  <si>
    <t xml:space="preserve">Targets 2018 </t>
  </si>
  <si>
    <t>Targets 2018</t>
  </si>
  <si>
    <t>Number of  farmers trained and/or received material (ex: seeds, livestock, equipment, inputs, machinery…)on sustainable agricultural, livestock and fisheries production and/or adopting energy and water efficient technologies (ex: solar pumps, drip irrigation…) to improve their productivity.</t>
  </si>
  <si>
    <t xml:space="preserve"># of working days created in the agriculture sector for private assets ( all man day created compiled under the livelihood sector)
</t>
  </si>
  <si>
    <t xml:space="preserve">Number of  individuals (#youth aged 15 to 25 years) supported/enrolled in the agriculture schools/benefiting from the agriculture and employability skills training/in agriculture fields enrolled in basic literacy and numeracy </t>
  </si>
  <si>
    <t>Number of individuals (#youth aged 15 to 25 years) supported for seasonal agricultural labor/casual labor</t>
  </si>
  <si>
    <t xml:space="preserve"># of agricultural productive infrastructure and Communal assets rehabilitated/built  </t>
  </si>
  <si>
    <t xml:space="preserve"># of  working days created in the agriculture sector for communal  assets ( all man day created compiled under the livelihood sector)
</t>
  </si>
  <si>
    <t xml:space="preserve">Number of  beneficiaries  with improved food safety and quality  as resulting from  output 3.1 and 3.2 </t>
  </si>
  <si>
    <t xml:space="preserve"># of initiatives  in place aiming at improving the local production of high value nutritious food
</t>
  </si>
  <si>
    <t>Number of initiatives effectively implemented  aiming at supporting the local production of high value nutritious foods</t>
  </si>
  <si>
    <t>Initiatives</t>
  </si>
  <si>
    <t>OUTPUT 4.2:National institutions and actors involved in food security and agriculture are supported</t>
  </si>
  <si>
    <t xml:space="preserve"># of National institutions   involved in food security  supported
</t>
  </si>
  <si>
    <t>n/A</t>
  </si>
  <si>
    <t>Number of farmers provided with access to agriculture inputs(In-kind or cash) and/or supported financially &amp; technically to improve productivity and/or provided with credit/loan since January 2017</t>
  </si>
  <si>
    <t xml:space="preserve"># of farmers with enhanced sustainable  farming production 
</t>
  </si>
  <si>
    <t>D</t>
  </si>
  <si>
    <t xml:space="preserve"># of farmers beneffiting from improvement in agricultural productive infrastructure and/or communal assets  disaggregated by gender.
</t>
  </si>
  <si>
    <t>LEB*</t>
  </si>
  <si>
    <t xml:space="preserve">* Breakdown at Governorate level  for Lebanese is to be considered DRAFT as it will be defined once detailed NPTP  figures will be made available </t>
  </si>
  <si>
    <t xml:space="preserve">% of actors involved in the food security sector reported use/access to food security related data, information and technical support
</t>
  </si>
  <si>
    <t xml:space="preserve">Percentage of actors/stakeholders involved in the agriculture sector and/or food security sector reporting use and access of related data/information and to technical support provided to them </t>
  </si>
  <si>
    <t xml:space="preserve">Percentage of FSS pٍartners using and accessing FS/agri information and providing their level of satisfaction for the available information and the coordination mechanism </t>
  </si>
  <si>
    <r>
      <t xml:space="preserve">% of partners considering the coordination work and </t>
    </r>
    <r>
      <rPr>
        <sz val="14"/>
        <color theme="1"/>
        <rFont val="Calibri"/>
        <family val="2"/>
        <scheme val="minor"/>
      </rPr>
      <t>use</t>
    </r>
    <r>
      <rPr>
        <sz val="14"/>
        <rFont val="Calibri"/>
        <family val="2"/>
        <scheme val="minor"/>
      </rPr>
      <t xml:space="preserve"> of information/access to information of the sector satisfying
</t>
    </r>
  </si>
  <si>
    <r>
      <rPr>
        <b/>
        <sz val="18"/>
        <rFont val="Calibri"/>
        <family val="2"/>
        <scheme val="minor"/>
      </rPr>
      <t>OUTPUT 1.1:</t>
    </r>
    <r>
      <rPr>
        <b/>
        <sz val="18"/>
        <color theme="8"/>
        <rFont val="Calibri"/>
        <family val="2"/>
        <scheme val="minor"/>
      </rPr>
      <t xml:space="preserve"> In-kind food assistance  for the most vulnerable provided</t>
    </r>
  </si>
  <si>
    <r>
      <rPr>
        <b/>
        <sz val="18"/>
        <rFont val="Calibri"/>
        <family val="2"/>
        <scheme val="minor"/>
      </rPr>
      <t>OUTPUT 1.2:</t>
    </r>
    <r>
      <rPr>
        <b/>
        <sz val="18"/>
        <color theme="8"/>
        <rFont val="Calibri"/>
        <family val="2"/>
        <scheme val="minor"/>
      </rPr>
      <t xml:space="preserve"> Support  (training and/or inputs )to promote sustainable agriculture and livestock production and water-use conservation provided 
</t>
    </r>
  </si>
  <si>
    <r>
      <rPr>
        <b/>
        <sz val="18"/>
        <rFont val="Calibri"/>
        <family val="2"/>
        <scheme val="minor"/>
      </rPr>
      <t>OUTPUT 1.3:</t>
    </r>
    <r>
      <rPr>
        <b/>
        <sz val="18"/>
        <color theme="8"/>
        <rFont val="Calibri"/>
        <family val="2"/>
        <scheme val="minor"/>
      </rPr>
      <t xml:space="preserve"> Technical support  to small scale/family farmers to increase market linkage provided
</t>
    </r>
  </si>
  <si>
    <r>
      <rPr>
        <b/>
        <sz val="18"/>
        <rFont val="Calibri"/>
        <family val="2"/>
        <scheme val="minor"/>
      </rPr>
      <t xml:space="preserve">OUTPUT 1.4: </t>
    </r>
    <r>
      <rPr>
        <b/>
        <sz val="18"/>
        <color theme="8"/>
        <rFont val="Calibri"/>
        <family val="2"/>
        <scheme val="minor"/>
      </rPr>
      <t xml:space="preserve">Technical support and advice to HHs to reduce food wastage and losses along the food chain from producer to consumers provided
</t>
    </r>
  </si>
  <si>
    <r>
      <rPr>
        <b/>
        <sz val="18"/>
        <rFont val="Calibri"/>
        <family val="2"/>
        <scheme val="minor"/>
      </rPr>
      <t xml:space="preserve">OUTPUT 1.5: </t>
    </r>
    <r>
      <rPr>
        <b/>
        <sz val="18"/>
        <color rgb="FF0070C0"/>
        <rFont val="Calibri"/>
        <family val="2"/>
        <scheme val="minor"/>
      </rPr>
      <t xml:space="preserve">Prevention and control measures (DDR) for  transboundary animal and plant diseases  enhanced 
</t>
    </r>
  </si>
  <si>
    <r>
      <rPr>
        <b/>
        <sz val="20"/>
        <rFont val="Calibri"/>
        <family val="2"/>
        <scheme val="minor"/>
      </rPr>
      <t>OUTCOME 1:</t>
    </r>
    <r>
      <rPr>
        <b/>
        <sz val="18"/>
        <color theme="8"/>
        <rFont val="Calibri"/>
        <family val="2"/>
        <scheme val="minor"/>
      </rPr>
      <t xml:space="preserve"> Improve  FOOD AVAILABILITY  through in kind food assistance and sustainable food value chain 
</t>
    </r>
  </si>
  <si>
    <r>
      <rPr>
        <b/>
        <sz val="20"/>
        <rFont val="Calibri"/>
        <family val="2"/>
        <scheme val="minor"/>
      </rPr>
      <t>OUTCOME 2:</t>
    </r>
    <r>
      <rPr>
        <b/>
        <sz val="18"/>
        <color theme="8"/>
        <rFont val="Calibri"/>
        <family val="2"/>
        <scheme val="minor"/>
      </rPr>
      <t xml:space="preserve"> Improve FOOD ACCESS through cash based  food assistance and agricultural livelihoods
</t>
    </r>
  </si>
  <si>
    <r>
      <rPr>
        <b/>
        <sz val="18"/>
        <rFont val="Calibri"/>
        <family val="2"/>
        <scheme val="minor"/>
      </rPr>
      <t>OUTPUT 2.1:</t>
    </r>
    <r>
      <rPr>
        <b/>
        <sz val="18"/>
        <color theme="8"/>
        <rFont val="Calibri"/>
        <family val="2"/>
        <scheme val="minor"/>
      </rPr>
      <t xml:space="preserve">  Direct access to food for vulnerable populations through cash based food assistance improved</t>
    </r>
  </si>
  <si>
    <r>
      <rPr>
        <b/>
        <sz val="18"/>
        <rFont val="Calibri"/>
        <family val="2"/>
        <scheme val="minor"/>
      </rPr>
      <t xml:space="preserve">OUTPUT 2.2: </t>
    </r>
    <r>
      <rPr>
        <b/>
        <sz val="18"/>
        <color theme="4"/>
        <rFont val="Calibri"/>
        <family val="2"/>
        <scheme val="minor"/>
      </rPr>
      <t>Agricul</t>
    </r>
    <r>
      <rPr>
        <b/>
        <sz val="18"/>
        <color theme="8"/>
        <rFont val="Calibri"/>
        <family val="2"/>
        <scheme val="minor"/>
      </rPr>
      <t xml:space="preserve">tural associations/cooperatives supported </t>
    </r>
  </si>
  <si>
    <r>
      <rPr>
        <b/>
        <sz val="18"/>
        <rFont val="Calibri"/>
        <family val="2"/>
        <scheme val="minor"/>
      </rPr>
      <t>OUTPUT 2.3:</t>
    </r>
    <r>
      <rPr>
        <b/>
        <sz val="18"/>
        <color theme="8"/>
        <rFont val="Calibri"/>
        <family val="2"/>
        <scheme val="minor"/>
      </rPr>
      <t xml:space="preserve"> Small scale farmer private agriculture investment supported
</t>
    </r>
  </si>
  <si>
    <r>
      <rPr>
        <b/>
        <sz val="18"/>
        <rFont val="Calibri"/>
        <family val="2"/>
        <scheme val="minor"/>
      </rPr>
      <t>OUTPUT 2.4:</t>
    </r>
    <r>
      <rPr>
        <b/>
        <sz val="18"/>
        <color theme="4"/>
        <rFont val="Calibri"/>
        <family val="2"/>
        <scheme val="minor"/>
      </rPr>
      <t xml:space="preserve"> Agriculture labor market strengthened and  employability enhanced through improved agricultural technical education and training</t>
    </r>
    <r>
      <rPr>
        <b/>
        <sz val="18"/>
        <color theme="8"/>
        <rFont val="Calibri"/>
        <family val="2"/>
        <scheme val="minor"/>
      </rPr>
      <t/>
    </r>
  </si>
  <si>
    <r>
      <t xml:space="preserve">OUTPUT 2.5: </t>
    </r>
    <r>
      <rPr>
        <b/>
        <sz val="18"/>
        <color theme="4"/>
        <rFont val="Calibri"/>
        <family val="2"/>
        <scheme val="minor"/>
      </rPr>
      <t>Agricultural productive infrastructure and Communal assets rehabilitaed/built  (agricultural roads, irrigation networks, forests, hill lakes, water reservoirs…) and access to labour market for seasonal and casual labour in agriculture enhanced</t>
    </r>
  </si>
  <si>
    <r>
      <rPr>
        <b/>
        <sz val="20"/>
        <rFont val="Calibri"/>
        <family val="2"/>
        <scheme val="minor"/>
      </rPr>
      <t>OUTCOME 3:</t>
    </r>
    <r>
      <rPr>
        <b/>
        <sz val="18"/>
        <rFont val="Calibri"/>
        <family val="2"/>
        <scheme val="minor"/>
      </rPr>
      <t xml:space="preserve"> Improve FOOD UTILIZATION: food safety and nutrition practices improrved through the promotion of consumption of diversified  and quality food i
</t>
    </r>
  </si>
  <si>
    <r>
      <t>OUTPUT 3.1:</t>
    </r>
    <r>
      <rPr>
        <b/>
        <sz val="18"/>
        <color theme="4"/>
        <rFont val="Calibri"/>
        <family val="2"/>
        <scheme val="minor"/>
      </rPr>
      <t xml:space="preserve">Optimal nutrition practices amongst the targeted populations impoved </t>
    </r>
    <r>
      <rPr>
        <b/>
        <sz val="18"/>
        <rFont val="Calibri"/>
        <family val="2"/>
        <scheme val="minor"/>
      </rPr>
      <t xml:space="preserve"> 
</t>
    </r>
  </si>
  <si>
    <r>
      <t xml:space="preserve">output 3.2 </t>
    </r>
    <r>
      <rPr>
        <b/>
        <sz val="18"/>
        <color theme="4"/>
        <rFont val="Calibri"/>
        <family val="2"/>
        <scheme val="minor"/>
      </rPr>
      <t xml:space="preserve">Good practices in food safety and quality  are promoted </t>
    </r>
  </si>
  <si>
    <r>
      <rPr>
        <b/>
        <sz val="20"/>
        <rFont val="Calibri"/>
        <family val="2"/>
        <scheme val="minor"/>
      </rPr>
      <t>OUTCOME 4: Improve</t>
    </r>
    <r>
      <rPr>
        <b/>
        <sz val="18"/>
        <rFont val="Calibri"/>
        <family val="2"/>
        <scheme val="minor"/>
      </rPr>
      <t xml:space="preserve"> FOOD SECURITY STABILIZATION  through enhanced information on food security, coordination of agriculture activities and supporting national institutions</t>
    </r>
    <r>
      <rPr>
        <b/>
        <sz val="18"/>
        <color theme="8"/>
        <rFont val="Calibri"/>
        <family val="2"/>
        <scheme val="minor"/>
      </rPr>
      <t xml:space="preserve">
</t>
    </r>
  </si>
  <si>
    <t>Outcome 1: Improve FOOD AVAILABILITY through in kind food assistance and sustainable food value chain</t>
  </si>
  <si>
    <t>Output 1.2: Support ( training and/or inputs)  to promote sustainable agriculture and livestock production and water-use conservation provided</t>
  </si>
  <si>
    <t>Output 1.3: Technical support  to small scale/family farmers to increase market linkages provided</t>
  </si>
  <si>
    <t>Output 1.4: Technical support and advice  to households  to reduce food wastage and losses along the food chain from producer to consumers provided</t>
  </si>
  <si>
    <t>Output 1.5:  Prevention and control measures (DDR)    for  transboundary animal and plant diseases enhanced</t>
  </si>
  <si>
    <t>Output 2.1:   Direct access to food for vulenerable populations through cash based food assistance improved</t>
  </si>
  <si>
    <t xml:space="preserve">Output 2.2:  Agricultural associations/cooperatives supported </t>
  </si>
  <si>
    <t>Output 2.3:  Small scale farmer private agriculture investment supported</t>
  </si>
  <si>
    <t>Outcome 3:  Improve FOOD UTILIZATION: food safety and nutrition practices are improved through the promotion of consumption of diversified  and quality food</t>
  </si>
  <si>
    <t>Outcome 4:  Promote FOOD SECURITY STABILIZATION  through enhanced information on food security, coordination of agriculture activities and supporting national institutions</t>
  </si>
  <si>
    <t xml:space="preserve">Output 1.1:  In-kind food assistance to the most vulnerable porvided </t>
  </si>
  <si>
    <t>Output 3.1: Optimal nutrition practices amongst the targeted populations improved</t>
  </si>
  <si>
    <t>Output 4.2:  National institutions and actors involved in food security are supported</t>
  </si>
  <si>
    <t>Outcome 2:  Improve FOOD ACCESS through cash based  food assistance and agricultural livelihoods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</si>
</sst>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0_);\(0\)"/>
  </numFmts>
  <fonts count="39"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b/>
      <sz val="22"/>
      <color theme="1"/>
      <name val="Calibri"/>
      <family val="2"/>
      <scheme val="minor"/>
    </font>
    <font>
      <sz val="16"/>
      <name val="Calibri Light"/>
      <family val="2"/>
      <scheme val="major"/>
    </font>
    <font>
      <b/>
      <sz val="11"/>
      <name val="Calibri Light"/>
      <family val="2"/>
      <scheme val="major"/>
    </font>
    <font>
      <sz val="9"/>
      <color theme="1"/>
      <name val="Calibri"/>
      <family val="2"/>
      <scheme val="min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1"/>
      <color rgb="FFFF0000"/>
      <name val="Calibri"/>
      <family val="2"/>
      <scheme val="minor"/>
    </font>
    <font>
      <b/>
      <sz val="18"/>
      <color rgb="FF0070C0"/>
      <name val="Calibri"/>
      <family val="2"/>
      <scheme val="minor"/>
    </font>
    <font>
      <b/>
      <sz val="9"/>
      <color indexed="81"/>
      <name val="Tahoma"/>
      <family val="2"/>
    </font>
    <font>
      <sz val="9"/>
      <color indexed="81"/>
      <name val="Tahoma"/>
      <family val="2"/>
    </font>
    <font>
      <sz val="12"/>
      <name val="Calibri"/>
      <family val="2"/>
      <scheme val="minor"/>
    </font>
    <font>
      <b/>
      <sz val="12"/>
      <name val="Calibri"/>
      <family val="2"/>
      <scheme val="minor"/>
    </font>
    <font>
      <sz val="12"/>
      <color theme="1"/>
      <name val="Calibri"/>
      <family val="2"/>
      <scheme val="minor"/>
    </font>
    <font>
      <sz val="14"/>
      <color rgb="FFFF0000"/>
      <name val="Calibri"/>
      <family val="2"/>
      <scheme val="minor"/>
    </font>
    <font>
      <sz val="14"/>
      <color theme="1"/>
      <name val="Calibri"/>
      <family val="2"/>
      <scheme val="minor"/>
    </font>
    <font>
      <b/>
      <sz val="13"/>
      <name val="Calibri"/>
      <family val="2"/>
      <scheme val="minor"/>
    </font>
    <font>
      <b/>
      <sz val="18"/>
      <color theme="4"/>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rgb="FFFFFF00"/>
        <bgColor indexed="64"/>
      </patternFill>
    </fill>
    <fill>
      <patternFill patternType="solid">
        <fgColor theme="0"/>
        <bgColor indexed="64"/>
      </patternFill>
    </fill>
    <fill>
      <patternFill patternType="solid">
        <fgColor theme="0"/>
        <bgColor theme="4"/>
      </patternFill>
    </fill>
    <fill>
      <patternFill patternType="solid">
        <fgColor theme="6" tint="0.79998168889431442"/>
        <bgColor indexed="64"/>
      </patternFill>
    </fill>
    <fill>
      <patternFill patternType="solid">
        <fgColor rgb="FFFCE4EB"/>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ck">
        <color theme="0"/>
      </left>
      <right style="thin">
        <color auto="1"/>
      </right>
      <top style="thin">
        <color auto="1"/>
      </top>
      <bottom/>
      <diagonal/>
    </border>
    <border>
      <left style="thin">
        <color auto="1"/>
      </left>
      <right style="thick">
        <color theme="0"/>
      </right>
      <top style="thin">
        <color auto="1"/>
      </top>
      <bottom/>
      <diagonal/>
    </border>
    <border>
      <left style="thin">
        <color auto="1"/>
      </left>
      <right style="thin">
        <color auto="1"/>
      </right>
      <top style="medium">
        <color auto="1"/>
      </top>
      <bottom/>
      <diagonal/>
    </border>
    <border>
      <left/>
      <right style="thin">
        <color auto="1"/>
      </right>
      <top style="thin">
        <color auto="1"/>
      </top>
      <bottom/>
      <diagonal/>
    </border>
    <border>
      <left/>
      <right/>
      <top style="medium">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style="thick">
        <color theme="0"/>
      </right>
      <top style="medium">
        <color auto="1"/>
      </top>
      <bottom style="thin">
        <color indexed="64"/>
      </bottom>
      <diagonal/>
    </border>
    <border>
      <left style="thick">
        <color theme="0"/>
      </left>
      <right style="thin">
        <color auto="1"/>
      </right>
      <top style="medium">
        <color auto="1"/>
      </top>
      <bottom style="thin">
        <color indexed="64"/>
      </bottom>
      <diagonal/>
    </border>
    <border>
      <left style="thick">
        <color theme="0"/>
      </left>
      <right/>
      <top style="medium">
        <color auto="1"/>
      </top>
      <bottom style="thin">
        <color indexed="64"/>
      </bottom>
      <diagonal/>
    </border>
  </borders>
  <cellStyleXfs count="5">
    <xf numFmtId="0" fontId="0" fillId="0" borderId="0"/>
    <xf numFmtId="9" fontId="2"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711">
    <xf numFmtId="0" fontId="0" fillId="0" borderId="0" xfId="0"/>
    <xf numFmtId="0" fontId="0" fillId="0" borderId="0" xfId="0" applyAlignment="1">
      <alignment wrapText="1"/>
    </xf>
    <xf numFmtId="0" fontId="9" fillId="0" borderId="2" xfId="2" applyFont="1" applyBorder="1" applyAlignment="1">
      <alignment horizontal="left" vertical="center"/>
    </xf>
    <xf numFmtId="0" fontId="0" fillId="0" borderId="2" xfId="0" applyBorder="1"/>
    <xf numFmtId="0" fontId="9" fillId="0" borderId="0" xfId="2" applyFont="1" applyFill="1" applyBorder="1" applyAlignment="1">
      <alignment vertical="center"/>
    </xf>
    <xf numFmtId="0" fontId="15"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5" fontId="10" fillId="0" borderId="0" xfId="3" applyNumberFormat="1" applyFont="1" applyFill="1" applyBorder="1" applyAlignment="1">
      <alignment vertical="center"/>
    </xf>
    <xf numFmtId="0" fontId="17" fillId="0" borderId="6" xfId="0" applyFont="1" applyFill="1" applyBorder="1" applyAlignment="1">
      <alignment vertical="top" wrapText="1"/>
    </xf>
    <xf numFmtId="0" fontId="9" fillId="0" borderId="0" xfId="2" applyFont="1" applyBorder="1" applyAlignment="1">
      <alignment horizontal="right" vertical="center"/>
    </xf>
    <xf numFmtId="0" fontId="9" fillId="0" borderId="0" xfId="2" applyFont="1" applyBorder="1" applyAlignment="1">
      <alignment horizontal="left" vertical="center"/>
    </xf>
    <xf numFmtId="0" fontId="19" fillId="0" borderId="0" xfId="0" applyFont="1" applyAlignment="1">
      <alignment wrapText="1"/>
    </xf>
    <xf numFmtId="0" fontId="20" fillId="0" borderId="0" xfId="2" applyFont="1" applyBorder="1" applyAlignment="1">
      <alignment vertical="center"/>
    </xf>
    <xf numFmtId="0" fontId="0" fillId="0" borderId="0" xfId="0" applyFont="1" applyAlignment="1">
      <alignment wrapText="1"/>
    </xf>
    <xf numFmtId="0" fontId="22" fillId="3" borderId="0" xfId="0" applyFont="1" applyFill="1" applyAlignment="1">
      <alignment horizontal="right"/>
    </xf>
    <xf numFmtId="0" fontId="16" fillId="5" borderId="0" xfId="2" applyFont="1" applyFill="1" applyBorder="1" applyAlignment="1">
      <alignment vertical="center"/>
    </xf>
    <xf numFmtId="0" fontId="21" fillId="5" borderId="5" xfId="2" applyFont="1" applyFill="1" applyBorder="1" applyAlignment="1">
      <alignment vertical="center"/>
    </xf>
    <xf numFmtId="0" fontId="21" fillId="5" borderId="9" xfId="2" applyFont="1" applyFill="1" applyBorder="1" applyAlignment="1">
      <alignment vertical="center"/>
    </xf>
    <xf numFmtId="0" fontId="9" fillId="8" borderId="0" xfId="2" applyFont="1" applyFill="1" applyBorder="1" applyAlignment="1">
      <alignment horizontal="right" vertical="center"/>
    </xf>
    <xf numFmtId="0" fontId="9" fillId="8" borderId="5" xfId="2" applyFont="1" applyFill="1" applyBorder="1" applyAlignment="1">
      <alignment vertical="center"/>
    </xf>
    <xf numFmtId="0" fontId="9" fillId="8" borderId="9" xfId="2" applyFont="1" applyFill="1" applyBorder="1" applyAlignment="1">
      <alignment vertical="center"/>
    </xf>
    <xf numFmtId="0" fontId="9" fillId="8" borderId="9" xfId="2" applyFont="1" applyFill="1" applyBorder="1" applyAlignment="1">
      <alignment horizontal="right" vertical="center" wrapText="1"/>
    </xf>
    <xf numFmtId="0" fontId="0" fillId="8" borderId="0" xfId="0" applyFill="1" applyBorder="1"/>
    <xf numFmtId="0" fontId="9" fillId="8" borderId="0" xfId="2" applyFont="1" applyFill="1" applyBorder="1" applyAlignment="1">
      <alignment horizontal="right" vertical="center" wrapText="1"/>
    </xf>
    <xf numFmtId="0" fontId="15" fillId="3" borderId="5" xfId="2" applyFont="1" applyFill="1" applyBorder="1" applyAlignment="1">
      <alignment horizontal="right" vertical="center"/>
    </xf>
    <xf numFmtId="165" fontId="15" fillId="3" borderId="5" xfId="3" applyNumberFormat="1" applyFont="1" applyFill="1" applyBorder="1" applyAlignment="1">
      <alignment horizontal="right" vertical="center"/>
    </xf>
    <xf numFmtId="165" fontId="14" fillId="10" borderId="11" xfId="3" applyNumberFormat="1" applyFont="1" applyFill="1" applyBorder="1" applyAlignment="1">
      <alignment horizontal="right" vertical="center"/>
    </xf>
    <xf numFmtId="0" fontId="1" fillId="5" borderId="5" xfId="0" applyFont="1" applyFill="1" applyBorder="1" applyAlignment="1">
      <alignment horizontal="right"/>
    </xf>
    <xf numFmtId="0" fontId="5" fillId="13" borderId="10" xfId="0" applyFont="1" applyFill="1" applyBorder="1" applyAlignment="1">
      <alignment horizontal="center" vertical="top"/>
    </xf>
    <xf numFmtId="0" fontId="5" fillId="14" borderId="10" xfId="0" applyFont="1" applyFill="1" applyBorder="1" applyAlignment="1">
      <alignment horizontal="center" vertical="top"/>
    </xf>
    <xf numFmtId="0" fontId="5" fillId="14" borderId="10" xfId="0" applyFont="1" applyFill="1" applyBorder="1" applyAlignment="1">
      <alignment horizontal="center" vertical="top" wrapText="1"/>
    </xf>
    <xf numFmtId="0" fontId="17" fillId="12" borderId="1" xfId="0" applyFont="1" applyFill="1" applyBorder="1" applyAlignment="1">
      <alignment vertical="top" wrapText="1"/>
    </xf>
    <xf numFmtId="0" fontId="17" fillId="12" borderId="6" xfId="0" applyFont="1" applyFill="1" applyBorder="1" applyAlignment="1">
      <alignment vertical="top" wrapText="1"/>
    </xf>
    <xf numFmtId="0" fontId="17" fillId="11" borderId="6" xfId="0" applyFont="1" applyFill="1" applyBorder="1" applyAlignment="1">
      <alignment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3" fontId="17" fillId="12" borderId="1" xfId="0" applyNumberFormat="1" applyFont="1" applyFill="1" applyBorder="1" applyAlignment="1">
      <alignment vertical="top" wrapText="1"/>
    </xf>
    <xf numFmtId="0" fontId="5" fillId="16" borderId="10" xfId="0" applyFont="1" applyFill="1" applyBorder="1" applyAlignment="1">
      <alignment horizontal="center" vertical="top"/>
    </xf>
    <xf numFmtId="3" fontId="17" fillId="10" borderId="1" xfId="0" applyNumberFormat="1" applyFont="1" applyFill="1" applyBorder="1" applyAlignment="1">
      <alignment vertical="top" wrapText="1"/>
    </xf>
    <xf numFmtId="0" fontId="17" fillId="10" borderId="6" xfId="0" applyFont="1" applyFill="1" applyBorder="1" applyAlignment="1">
      <alignment vertical="top" wrapText="1"/>
    </xf>
    <xf numFmtId="0" fontId="5" fillId="9" borderId="10" xfId="0" applyFont="1" applyFill="1" applyBorder="1" applyAlignment="1">
      <alignment horizontal="center" vertical="top"/>
    </xf>
    <xf numFmtId="0" fontId="17" fillId="3" borderId="6" xfId="0" applyFont="1" applyFill="1" applyBorder="1" applyAlignment="1">
      <alignment vertical="top" wrapText="1"/>
    </xf>
    <xf numFmtId="0" fontId="5" fillId="16" borderId="10" xfId="0" applyFont="1" applyFill="1" applyBorder="1" applyAlignment="1">
      <alignment horizontal="center" vertical="top" wrapText="1"/>
    </xf>
    <xf numFmtId="0" fontId="17" fillId="10" borderId="1" xfId="0" applyFont="1" applyFill="1" applyBorder="1" applyAlignment="1">
      <alignment vertical="top" wrapText="1"/>
    </xf>
    <xf numFmtId="0" fontId="5" fillId="14" borderId="10" xfId="0" applyFont="1" applyFill="1" applyBorder="1" applyAlignment="1">
      <alignment horizontal="center" vertical="center"/>
    </xf>
    <xf numFmtId="0" fontId="0" fillId="11" borderId="6" xfId="0" applyFont="1" applyFill="1" applyBorder="1" applyAlignment="1">
      <alignment vertical="center" wrapText="1"/>
    </xf>
    <xf numFmtId="3" fontId="0" fillId="12" borderId="1" xfId="0" applyNumberFormat="1" applyFont="1" applyFill="1" applyBorder="1" applyAlignment="1">
      <alignment vertical="center" wrapText="1"/>
    </xf>
    <xf numFmtId="0" fontId="0" fillId="0" borderId="0" xfId="0" applyBorder="1" applyAlignment="1">
      <alignment horizontal="center" wrapText="1"/>
    </xf>
    <xf numFmtId="0" fontId="15" fillId="8" borderId="11" xfId="2" applyFont="1" applyFill="1" applyBorder="1" applyAlignment="1">
      <alignment vertical="center"/>
    </xf>
    <xf numFmtId="0" fontId="0" fillId="0" borderId="0" xfId="0" applyBorder="1"/>
    <xf numFmtId="0" fontId="1" fillId="5" borderId="15" xfId="0" applyFont="1" applyFill="1" applyBorder="1" applyAlignment="1">
      <alignment horizontal="right"/>
    </xf>
    <xf numFmtId="0" fontId="15" fillId="12" borderId="15" xfId="2" applyFont="1" applyFill="1" applyBorder="1" applyAlignment="1">
      <alignment horizontal="right" vertical="center"/>
    </xf>
    <xf numFmtId="165" fontId="18" fillId="12" borderId="14" xfId="3" applyNumberFormat="1" applyFont="1" applyFill="1" applyBorder="1" applyAlignment="1">
      <alignment vertical="center"/>
    </xf>
    <xf numFmtId="0" fontId="15" fillId="10" borderId="18" xfId="2" applyFont="1" applyFill="1" applyBorder="1" applyAlignment="1">
      <alignment horizontal="right" vertical="center"/>
    </xf>
    <xf numFmtId="0" fontId="15" fillId="3" borderId="18" xfId="2" applyFont="1" applyFill="1" applyBorder="1" applyAlignment="1">
      <alignment horizontal="right" vertical="center"/>
    </xf>
    <xf numFmtId="0" fontId="22" fillId="3" borderId="17" xfId="0" applyFont="1" applyFill="1" applyBorder="1" applyAlignment="1">
      <alignment horizontal="right"/>
    </xf>
    <xf numFmtId="165" fontId="15" fillId="12" borderId="15" xfId="3" applyNumberFormat="1" applyFont="1" applyFill="1" applyBorder="1" applyAlignment="1">
      <alignment horizontal="right" vertical="center"/>
    </xf>
    <xf numFmtId="165" fontId="9" fillId="12" borderId="14" xfId="3" applyNumberFormat="1" applyFont="1" applyFill="1" applyBorder="1" applyAlignment="1">
      <alignment vertical="center"/>
    </xf>
    <xf numFmtId="165" fontId="15" fillId="10" borderId="18" xfId="3" quotePrefix="1" applyNumberFormat="1" applyFont="1" applyFill="1" applyBorder="1" applyAlignment="1">
      <alignment horizontal="right" vertical="center" wrapText="1"/>
    </xf>
    <xf numFmtId="165" fontId="14" fillId="10" borderId="20" xfId="3" applyNumberFormat="1" applyFont="1" applyFill="1" applyBorder="1" applyAlignment="1">
      <alignment vertical="center"/>
    </xf>
    <xf numFmtId="165" fontId="15" fillId="3" borderId="18" xfId="3" applyNumberFormat="1" applyFont="1" applyFill="1" applyBorder="1" applyAlignment="1">
      <alignment horizontal="right" vertical="center"/>
    </xf>
    <xf numFmtId="165" fontId="14" fillId="10" borderId="20" xfId="3" applyNumberFormat="1" applyFont="1" applyFill="1" applyBorder="1" applyAlignment="1">
      <alignment horizontal="right" vertical="center"/>
    </xf>
    <xf numFmtId="0" fontId="5" fillId="14" borderId="21" xfId="0" applyFont="1" applyFill="1" applyBorder="1" applyAlignment="1">
      <alignment horizontal="center" vertical="center"/>
    </xf>
    <xf numFmtId="0" fontId="0" fillId="11" borderId="22" xfId="0" applyFont="1" applyFill="1" applyBorder="1" applyAlignment="1">
      <alignment vertical="center" wrapText="1"/>
    </xf>
    <xf numFmtId="0" fontId="5" fillId="14" borderId="25" xfId="0" applyFont="1" applyFill="1" applyBorder="1" applyAlignment="1">
      <alignment horizontal="center" vertical="center"/>
    </xf>
    <xf numFmtId="0" fontId="0" fillId="11" borderId="26" xfId="0" applyFont="1" applyFill="1" applyBorder="1" applyAlignment="1">
      <alignment vertical="center" wrapText="1"/>
    </xf>
    <xf numFmtId="0" fontId="7" fillId="0" borderId="3" xfId="0" applyFont="1" applyFill="1" applyBorder="1" applyAlignment="1">
      <alignment vertical="top" wrapText="1"/>
    </xf>
    <xf numFmtId="0" fontId="7" fillId="2"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6" fillId="0" borderId="0" xfId="0" applyFont="1" applyFill="1" applyBorder="1" applyAlignment="1">
      <alignment horizontal="left" wrapText="1"/>
    </xf>
    <xf numFmtId="0" fontId="4" fillId="0" borderId="0" xfId="0" applyFont="1" applyFill="1" applyBorder="1" applyAlignment="1">
      <alignment wrapText="1"/>
    </xf>
    <xf numFmtId="0" fontId="5" fillId="4" borderId="12" xfId="0" applyFont="1" applyFill="1" applyBorder="1" applyAlignment="1">
      <alignment horizontal="left" vertical="center"/>
    </xf>
    <xf numFmtId="0" fontId="17" fillId="0" borderId="7" xfId="0" applyFont="1" applyFill="1" applyBorder="1" applyAlignment="1">
      <alignment vertical="top" wrapText="1"/>
    </xf>
    <xf numFmtId="0" fontId="0" fillId="0" borderId="0" xfId="0" applyBorder="1" applyAlignment="1">
      <alignment vertical="top" wrapText="1"/>
    </xf>
    <xf numFmtId="0" fontId="8" fillId="8" borderId="0" xfId="0" applyFont="1" applyFill="1" applyBorder="1" applyAlignment="1">
      <alignment wrapText="1"/>
    </xf>
    <xf numFmtId="0" fontId="0" fillId="8" borderId="0" xfId="0" applyFill="1" applyBorder="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23" fillId="0" borderId="0" xfId="0" applyFont="1" applyBorder="1" applyAlignment="1"/>
    <xf numFmtId="0" fontId="5" fillId="6" borderId="12" xfId="0" applyFont="1" applyFill="1" applyBorder="1" applyAlignment="1">
      <alignment horizontal="center" vertical="top" wrapText="1"/>
    </xf>
    <xf numFmtId="0" fontId="17" fillId="7" borderId="4" xfId="0" applyFont="1" applyFill="1" applyBorder="1" applyAlignment="1">
      <alignment vertical="top" wrapText="1"/>
    </xf>
    <xf numFmtId="0" fontId="5" fillId="6" borderId="25" xfId="0" applyFont="1" applyFill="1" applyBorder="1" applyAlignment="1">
      <alignment horizontal="center" vertical="top"/>
    </xf>
    <xf numFmtId="0" fontId="5" fillId="16" borderId="21" xfId="0" applyFont="1" applyFill="1" applyBorder="1" applyAlignment="1">
      <alignment horizontal="center" vertical="top" wrapText="1"/>
    </xf>
    <xf numFmtId="0" fontId="17" fillId="3" borderId="22" xfId="0" applyFont="1" applyFill="1" applyBorder="1" applyAlignment="1">
      <alignment vertical="top" wrapText="1"/>
    </xf>
    <xf numFmtId="0" fontId="17" fillId="7" borderId="27" xfId="0" applyFont="1" applyFill="1" applyBorder="1" applyAlignment="1">
      <alignment vertical="top" wrapText="1"/>
    </xf>
    <xf numFmtId="0" fontId="17" fillId="10" borderId="23" xfId="0" applyFont="1" applyFill="1" applyBorder="1" applyAlignment="1">
      <alignment vertical="top" wrapText="1"/>
    </xf>
    <xf numFmtId="0" fontId="5" fillId="16" borderId="13" xfId="0" applyFont="1" applyFill="1" applyBorder="1" applyAlignment="1">
      <alignment horizontal="center" vertical="top" wrapText="1"/>
    </xf>
    <xf numFmtId="0" fontId="17" fillId="3" borderId="8" xfId="0" applyFont="1" applyFill="1" applyBorder="1" applyAlignment="1">
      <alignment vertical="top" wrapText="1"/>
    </xf>
    <xf numFmtId="0" fontId="17" fillId="10" borderId="3" xfId="0" applyFont="1" applyFill="1" applyBorder="1" applyAlignment="1">
      <alignment vertical="top" wrapText="1"/>
    </xf>
    <xf numFmtId="0" fontId="5" fillId="6" borderId="25" xfId="0" applyFont="1" applyFill="1" applyBorder="1" applyAlignment="1">
      <alignment horizontal="center" vertical="top" wrapText="1"/>
    </xf>
    <xf numFmtId="0" fontId="26" fillId="15" borderId="12" xfId="0" applyFont="1" applyFill="1" applyBorder="1" applyAlignment="1">
      <alignment horizontal="right" vertical="top"/>
    </xf>
    <xf numFmtId="0" fontId="26" fillId="14" borderId="10" xfId="0" applyFont="1" applyFill="1" applyBorder="1" applyAlignment="1">
      <alignment horizontal="right" vertical="top"/>
    </xf>
    <xf numFmtId="0" fontId="26" fillId="16" borderId="10" xfId="0" applyFont="1" applyFill="1" applyBorder="1" applyAlignment="1">
      <alignment horizontal="right" vertical="top" wrapText="1"/>
    </xf>
    <xf numFmtId="0" fontId="26" fillId="9" borderId="10" xfId="0" applyFont="1" applyFill="1" applyBorder="1" applyAlignment="1">
      <alignment horizontal="right" vertical="top" wrapText="1"/>
    </xf>
    <xf numFmtId="3" fontId="27" fillId="2" borderId="7" xfId="0" applyNumberFormat="1" applyFont="1" applyFill="1" applyBorder="1" applyAlignment="1">
      <alignment horizontal="right" wrapText="1"/>
    </xf>
    <xf numFmtId="3" fontId="27" fillId="12" borderId="6" xfId="0" applyNumberFormat="1" applyFont="1" applyFill="1" applyBorder="1" applyAlignment="1">
      <alignment horizontal="right" wrapText="1"/>
    </xf>
    <xf numFmtId="3" fontId="27" fillId="10" borderId="6" xfId="0" applyNumberFormat="1" applyFont="1" applyFill="1" applyBorder="1" applyAlignment="1">
      <alignment horizontal="right" wrapText="1"/>
    </xf>
    <xf numFmtId="3" fontId="27" fillId="3" borderId="6" xfId="0" applyNumberFormat="1" applyFont="1" applyFill="1" applyBorder="1" applyAlignment="1">
      <alignment horizontal="right" wrapText="1"/>
    </xf>
    <xf numFmtId="9" fontId="27" fillId="2" borderId="4" xfId="1" applyFont="1" applyFill="1" applyBorder="1" applyAlignment="1">
      <alignment horizontal="right" wrapText="1"/>
    </xf>
    <xf numFmtId="9" fontId="27" fillId="12" borderId="1" xfId="1" applyFont="1" applyFill="1" applyBorder="1" applyAlignment="1">
      <alignment horizontal="right" wrapText="1"/>
    </xf>
    <xf numFmtId="9" fontId="27" fillId="10" borderId="1" xfId="1" applyFont="1" applyFill="1" applyBorder="1" applyAlignment="1">
      <alignment horizontal="right" wrapText="1"/>
    </xf>
    <xf numFmtId="3" fontId="27" fillId="3" borderId="1" xfId="0" applyNumberFormat="1" applyFont="1" applyFill="1" applyBorder="1" applyAlignment="1">
      <alignment horizontal="right" wrapText="1"/>
    </xf>
    <xf numFmtId="0" fontId="23" fillId="0" borderId="0" xfId="0" applyFont="1" applyFill="1" applyBorder="1" applyAlignment="1"/>
    <xf numFmtId="0" fontId="0" fillId="0" borderId="0" xfId="0" applyFill="1" applyBorder="1" applyAlignment="1">
      <alignment horizontal="center" wrapText="1"/>
    </xf>
    <xf numFmtId="0" fontId="7"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4" fillId="0" borderId="0" xfId="0" applyFont="1" applyFill="1" applyBorder="1" applyAlignment="1">
      <alignment vertical="center"/>
    </xf>
    <xf numFmtId="3" fontId="17" fillId="0" borderId="0" xfId="0" applyNumberFormat="1" applyFont="1" applyFill="1" applyBorder="1" applyAlignment="1">
      <alignment vertical="top" wrapText="1"/>
    </xf>
    <xf numFmtId="0" fontId="17" fillId="0" borderId="0" xfId="0" applyFont="1" applyFill="1" applyBorder="1" applyAlignment="1">
      <alignment vertical="top" wrapText="1"/>
    </xf>
    <xf numFmtId="0" fontId="5" fillId="4" borderId="13" xfId="0" applyFont="1" applyFill="1" applyBorder="1" applyAlignment="1">
      <alignment horizontal="left" vertical="center" wrapText="1"/>
    </xf>
    <xf numFmtId="0" fontId="0" fillId="0" borderId="0" xfId="0" applyBorder="1" applyAlignment="1">
      <alignment horizontal="center" wrapText="1"/>
    </xf>
    <xf numFmtId="0" fontId="12" fillId="5" borderId="9" xfId="0" applyFont="1" applyFill="1" applyBorder="1" applyAlignment="1"/>
    <xf numFmtId="0" fontId="17" fillId="19" borderId="4" xfId="0" applyFont="1" applyFill="1" applyBorder="1" applyAlignment="1">
      <alignment vertical="top" wrapText="1"/>
    </xf>
    <xf numFmtId="0" fontId="17" fillId="19" borderId="1" xfId="0" applyFont="1" applyFill="1" applyBorder="1" applyAlignment="1">
      <alignment vertical="top" wrapText="1"/>
    </xf>
    <xf numFmtId="0" fontId="17" fillId="19" borderId="6" xfId="0" applyFont="1" applyFill="1" applyBorder="1" applyAlignment="1">
      <alignment vertical="top" wrapText="1"/>
    </xf>
    <xf numFmtId="0" fontId="5" fillId="4" borderId="32" xfId="0" applyFont="1" applyFill="1" applyBorder="1" applyAlignment="1">
      <alignment horizontal="left" vertical="center"/>
    </xf>
    <xf numFmtId="0" fontId="24" fillId="16" borderId="3" xfId="0" applyFont="1" applyFill="1" applyBorder="1" applyAlignment="1">
      <alignment horizontal="center" vertical="center"/>
    </xf>
    <xf numFmtId="0" fontId="24" fillId="16" borderId="9" xfId="0" applyFont="1" applyFill="1" applyBorder="1" applyAlignment="1">
      <alignment horizontal="center" vertical="center"/>
    </xf>
    <xf numFmtId="0" fontId="24" fillId="16" borderId="4" xfId="0" applyFont="1" applyFill="1" applyBorder="1" applyAlignment="1">
      <alignment horizontal="center" vertical="center"/>
    </xf>
    <xf numFmtId="0" fontId="17" fillId="19" borderId="0" xfId="0" applyFont="1" applyFill="1" applyBorder="1" applyAlignment="1">
      <alignment vertical="top" wrapText="1"/>
    </xf>
    <xf numFmtId="0" fontId="0" fillId="19" borderId="0" xfId="0" applyFill="1" applyBorder="1"/>
    <xf numFmtId="0" fontId="5" fillId="6" borderId="12" xfId="0" applyFont="1" applyFill="1" applyBorder="1" applyAlignment="1">
      <alignment horizontal="center" vertical="top"/>
    </xf>
    <xf numFmtId="0" fontId="5" fillId="4" borderId="1" xfId="0" applyFont="1" applyFill="1" applyBorder="1" applyAlignment="1">
      <alignment horizontal="left" vertical="center"/>
    </xf>
    <xf numFmtId="0" fontId="17" fillId="19" borderId="1" xfId="0" applyFont="1" applyFill="1" applyBorder="1" applyAlignment="1">
      <alignment horizontal="left" vertical="center" wrapText="1"/>
    </xf>
    <xf numFmtId="0" fontId="8" fillId="19" borderId="0" xfId="0" applyFont="1" applyFill="1" applyBorder="1" applyAlignment="1">
      <alignment horizontal="left" vertical="center" wrapText="1"/>
    </xf>
    <xf numFmtId="0" fontId="25" fillId="20" borderId="0" xfId="0" applyFont="1" applyFill="1" applyBorder="1" applyAlignment="1">
      <alignment horizontal="center" vertical="center"/>
    </xf>
    <xf numFmtId="0" fontId="5" fillId="20" borderId="0" xfId="0" applyFont="1" applyFill="1" applyBorder="1" applyAlignment="1">
      <alignment horizontal="center" vertical="top" wrapText="1"/>
    </xf>
    <xf numFmtId="0" fontId="0" fillId="19" borderId="0" xfId="0" applyFill="1" applyBorder="1" applyAlignment="1">
      <alignment wrapText="1"/>
    </xf>
    <xf numFmtId="0" fontId="0" fillId="19" borderId="0" xfId="0" applyFill="1" applyBorder="1" applyAlignment="1">
      <alignment horizontal="center" wrapText="1"/>
    </xf>
    <xf numFmtId="0" fontId="0" fillId="19" borderId="0" xfId="0" applyFont="1" applyFill="1" applyBorder="1" applyAlignment="1">
      <alignment vertical="center" wrapText="1"/>
    </xf>
    <xf numFmtId="3" fontId="0" fillId="19" borderId="0" xfId="0" applyNumberFormat="1" applyFont="1" applyFill="1" applyBorder="1" applyAlignment="1">
      <alignment vertical="center" wrapText="1"/>
    </xf>
    <xf numFmtId="0" fontId="0" fillId="19" borderId="0" xfId="0" applyFill="1"/>
    <xf numFmtId="0" fontId="6" fillId="19" borderId="0" xfId="0" applyFont="1" applyFill="1" applyBorder="1" applyAlignment="1">
      <alignment horizontal="left" wrapText="1"/>
    </xf>
    <xf numFmtId="0" fontId="17" fillId="19" borderId="5" xfId="0" applyFont="1" applyFill="1" applyBorder="1" applyAlignment="1">
      <alignment vertical="top" wrapText="1"/>
    </xf>
    <xf numFmtId="0" fontId="17" fillId="19" borderId="5" xfId="0" applyFont="1" applyFill="1" applyBorder="1" applyAlignment="1">
      <alignment horizontal="left" vertical="top" wrapText="1"/>
    </xf>
    <xf numFmtId="3" fontId="17" fillId="19" borderId="0" xfId="0" applyNumberFormat="1" applyFont="1" applyFill="1" applyBorder="1" applyAlignment="1">
      <alignment vertical="top" wrapText="1"/>
    </xf>
    <xf numFmtId="0" fontId="7" fillId="19" borderId="0" xfId="0" applyFont="1" applyFill="1" applyBorder="1" applyAlignment="1">
      <alignment vertical="top" wrapText="1"/>
    </xf>
    <xf numFmtId="166" fontId="18" fillId="12" borderId="14" xfId="1" applyNumberFormat="1" applyFont="1" applyFill="1" applyBorder="1" applyAlignment="1">
      <alignment vertical="center"/>
    </xf>
    <xf numFmtId="0" fontId="17" fillId="19" borderId="6" xfId="0" applyFont="1" applyFill="1" applyBorder="1" applyAlignment="1">
      <alignment horizontal="left" vertical="center" wrapText="1"/>
    </xf>
    <xf numFmtId="9" fontId="17" fillId="0" borderId="6" xfId="0" applyNumberFormat="1" applyFont="1" applyFill="1" applyBorder="1" applyAlignment="1">
      <alignment horizontal="center" vertical="top" wrapText="1"/>
    </xf>
    <xf numFmtId="0" fontId="7" fillId="2" borderId="0" xfId="0" applyFont="1" applyFill="1" applyBorder="1" applyAlignment="1">
      <alignment vertical="top" wrapText="1"/>
    </xf>
    <xf numFmtId="9" fontId="17" fillId="12" borderId="1" xfId="0" applyNumberFormat="1" applyFont="1" applyFill="1" applyBorder="1" applyAlignment="1">
      <alignment vertical="top" wrapText="1"/>
    </xf>
    <xf numFmtId="1" fontId="17" fillId="11" borderId="6" xfId="0" applyNumberFormat="1" applyFont="1" applyFill="1" applyBorder="1" applyAlignment="1">
      <alignment vertical="top" wrapText="1"/>
    </xf>
    <xf numFmtId="0" fontId="5" fillId="4" borderId="32" xfId="0" applyFont="1" applyFill="1" applyBorder="1" applyAlignment="1">
      <alignment horizontal="left" vertical="center" wrapText="1"/>
    </xf>
    <xf numFmtId="0" fontId="5" fillId="14" borderId="32" xfId="0" applyFont="1" applyFill="1" applyBorder="1" applyAlignment="1">
      <alignment horizontal="center" vertical="top"/>
    </xf>
    <xf numFmtId="0" fontId="5" fillId="13" borderId="32" xfId="0" applyFont="1" applyFill="1" applyBorder="1" applyAlignment="1">
      <alignment horizontal="center" vertical="top"/>
    </xf>
    <xf numFmtId="0" fontId="5" fillId="16" borderId="32" xfId="0" applyFont="1" applyFill="1" applyBorder="1" applyAlignment="1">
      <alignment horizontal="center" vertical="top"/>
    </xf>
    <xf numFmtId="0" fontId="5" fillId="9" borderId="32" xfId="0" applyFont="1" applyFill="1" applyBorder="1" applyAlignment="1">
      <alignment horizontal="center" vertical="top"/>
    </xf>
    <xf numFmtId="0" fontId="5" fillId="14" borderId="33" xfId="0" applyFont="1" applyFill="1" applyBorder="1" applyAlignment="1">
      <alignment horizontal="center" vertical="center"/>
    </xf>
    <xf numFmtId="0" fontId="5" fillId="14" borderId="32" xfId="0" applyFont="1" applyFill="1" applyBorder="1" applyAlignment="1">
      <alignment horizontal="center" vertical="center"/>
    </xf>
    <xf numFmtId="0" fontId="5" fillId="14" borderId="34" xfId="0" applyFont="1" applyFill="1" applyBorder="1" applyAlignment="1">
      <alignment horizontal="center" vertical="center"/>
    </xf>
    <xf numFmtId="9" fontId="17" fillId="19" borderId="6" xfId="0" applyNumberFormat="1" applyFont="1" applyFill="1" applyBorder="1" applyAlignment="1">
      <alignment horizontal="center" vertical="top" wrapText="1"/>
    </xf>
    <xf numFmtId="0" fontId="17" fillId="19" borderId="8" xfId="0" applyFont="1" applyFill="1" applyBorder="1" applyAlignment="1">
      <alignment vertical="top" wrapText="1"/>
    </xf>
    <xf numFmtId="0" fontId="24" fillId="16" borderId="3" xfId="0" applyFont="1" applyFill="1" applyBorder="1" applyAlignment="1">
      <alignment vertical="center"/>
    </xf>
    <xf numFmtId="0" fontId="24" fillId="16" borderId="9" xfId="0" applyFont="1" applyFill="1" applyBorder="1" applyAlignment="1">
      <alignment vertical="center"/>
    </xf>
    <xf numFmtId="0" fontId="5" fillId="4" borderId="36" xfId="0" applyFont="1" applyFill="1" applyBorder="1" applyAlignment="1">
      <alignment horizontal="left" vertical="center"/>
    </xf>
    <xf numFmtId="0" fontId="5" fillId="14" borderId="1" xfId="0" applyFont="1" applyFill="1" applyBorder="1" applyAlignment="1">
      <alignment horizontal="center" vertical="center"/>
    </xf>
    <xf numFmtId="0" fontId="5" fillId="14" borderId="23" xfId="0" applyFont="1" applyFill="1" applyBorder="1" applyAlignment="1">
      <alignment horizontal="center" vertical="center"/>
    </xf>
    <xf numFmtId="0" fontId="5" fillId="14" borderId="27" xfId="0" applyFont="1" applyFill="1" applyBorder="1" applyAlignment="1">
      <alignment horizontal="center" vertical="center"/>
    </xf>
    <xf numFmtId="0" fontId="0" fillId="0" borderId="2" xfId="0" applyFill="1" applyBorder="1" applyAlignment="1">
      <alignment wrapText="1"/>
    </xf>
    <xf numFmtId="0" fontId="0" fillId="0" borderId="2" xfId="0" applyFill="1" applyBorder="1" applyAlignment="1">
      <alignment vertical="top" wrapText="1"/>
    </xf>
    <xf numFmtId="0" fontId="0" fillId="0" borderId="0" xfId="0" applyBorder="1" applyAlignment="1">
      <alignment horizontal="center" wrapText="1"/>
    </xf>
    <xf numFmtId="0" fontId="17" fillId="7" borderId="1" xfId="0" applyFont="1" applyFill="1" applyBorder="1" applyAlignment="1">
      <alignment vertical="top" wrapText="1"/>
    </xf>
    <xf numFmtId="1" fontId="28" fillId="18" borderId="1" xfId="0" applyNumberFormat="1" applyFont="1" applyFill="1" applyBorder="1" applyAlignment="1">
      <alignment vertical="top" wrapText="1"/>
    </xf>
    <xf numFmtId="3" fontId="17" fillId="19" borderId="1" xfId="0" applyNumberFormat="1" applyFont="1" applyFill="1" applyBorder="1" applyAlignment="1">
      <alignment vertical="top" wrapText="1"/>
    </xf>
    <xf numFmtId="0" fontId="23" fillId="19" borderId="0" xfId="0" applyFont="1" applyFill="1" applyBorder="1" applyAlignment="1"/>
    <xf numFmtId="0" fontId="0" fillId="0" borderId="0" xfId="0" applyBorder="1" applyAlignment="1">
      <alignment horizontal="center" wrapText="1"/>
    </xf>
    <xf numFmtId="165" fontId="14" fillId="8" borderId="11" xfId="3" applyNumberFormat="1" applyFont="1" applyFill="1" applyBorder="1" applyAlignment="1">
      <alignment vertical="center"/>
    </xf>
    <xf numFmtId="165" fontId="14" fillId="12" borderId="19" xfId="3" applyNumberFormat="1" applyFont="1" applyFill="1" applyBorder="1" applyAlignment="1">
      <alignment vertical="center"/>
    </xf>
    <xf numFmtId="3" fontId="17" fillId="0" borderId="6" xfId="0" applyNumberFormat="1" applyFont="1" applyFill="1" applyBorder="1" applyAlignment="1">
      <alignment vertical="top" wrapText="1"/>
    </xf>
    <xf numFmtId="0" fontId="17" fillId="19" borderId="7" xfId="0" applyFont="1" applyFill="1" applyBorder="1" applyAlignment="1">
      <alignment vertical="top" wrapText="1"/>
    </xf>
    <xf numFmtId="0" fontId="17" fillId="19" borderId="1" xfId="0" applyFont="1" applyFill="1" applyBorder="1" applyAlignment="1">
      <alignment horizontal="center" vertical="top" wrapText="1"/>
    </xf>
    <xf numFmtId="0" fontId="28" fillId="7" borderId="27" xfId="0" applyFont="1" applyFill="1" applyBorder="1" applyAlignment="1">
      <alignment vertical="top" wrapText="1"/>
    </xf>
    <xf numFmtId="1" fontId="28" fillId="11" borderId="6" xfId="0" applyNumberFormat="1" applyFont="1" applyFill="1" applyBorder="1" applyAlignment="1">
      <alignment vertical="top" wrapText="1"/>
    </xf>
    <xf numFmtId="0" fontId="28" fillId="19" borderId="8" xfId="0" applyFont="1" applyFill="1" applyBorder="1" applyAlignment="1">
      <alignment vertical="top" wrapText="1"/>
    </xf>
    <xf numFmtId="3" fontId="27" fillId="3" borderId="6" xfId="0" applyNumberFormat="1" applyFont="1" applyFill="1" applyBorder="1" applyAlignment="1">
      <alignment horizontal="center" wrapText="1"/>
    </xf>
    <xf numFmtId="3" fontId="27" fillId="3" borderId="8" xfId="0" applyNumberFormat="1" applyFont="1" applyFill="1" applyBorder="1" applyAlignment="1">
      <alignment horizontal="center" wrapText="1"/>
    </xf>
    <xf numFmtId="3" fontId="27" fillId="3" borderId="1" xfId="0" applyNumberFormat="1" applyFont="1" applyFill="1" applyBorder="1" applyAlignment="1">
      <alignment horizontal="center" wrapText="1"/>
    </xf>
    <xf numFmtId="3" fontId="27" fillId="3" borderId="3" xfId="0" applyNumberFormat="1" applyFont="1" applyFill="1" applyBorder="1" applyAlignment="1">
      <alignment horizontal="center" wrapText="1"/>
    </xf>
    <xf numFmtId="0" fontId="12" fillId="5" borderId="9" xfId="0" applyFont="1" applyFill="1" applyBorder="1" applyAlignment="1"/>
    <xf numFmtId="0" fontId="12" fillId="5" borderId="4" xfId="0" applyFont="1" applyFill="1" applyBorder="1" applyAlignment="1"/>
    <xf numFmtId="0" fontId="26" fillId="7" borderId="3" xfId="0" applyFont="1" applyFill="1" applyBorder="1" applyAlignment="1">
      <alignment horizontal="center"/>
    </xf>
    <xf numFmtId="0" fontId="26" fillId="7" borderId="9" xfId="0" applyFont="1" applyFill="1" applyBorder="1" applyAlignment="1">
      <alignment horizontal="center"/>
    </xf>
    <xf numFmtId="0" fontId="26" fillId="7" borderId="4" xfId="0" applyFont="1" applyFill="1" applyBorder="1" applyAlignment="1">
      <alignment horizontal="center"/>
    </xf>
    <xf numFmtId="0" fontId="26" fillId="9" borderId="10" xfId="0" applyFont="1" applyFill="1" applyBorder="1" applyAlignment="1">
      <alignment horizontal="center" vertical="top" wrapText="1"/>
    </xf>
    <xf numFmtId="0" fontId="26" fillId="9" borderId="13" xfId="0" applyFont="1" applyFill="1" applyBorder="1" applyAlignment="1">
      <alignment horizontal="center" vertical="top"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7" fillId="19" borderId="29" xfId="0" applyFont="1" applyFill="1" applyBorder="1" applyAlignment="1">
      <alignment horizontal="left" vertical="center" wrapText="1"/>
    </xf>
    <xf numFmtId="0" fontId="17" fillId="19" borderId="30" xfId="0" applyFont="1" applyFill="1" applyBorder="1" applyAlignment="1">
      <alignment horizontal="left" vertical="center" wrapText="1"/>
    </xf>
    <xf numFmtId="0" fontId="17" fillId="19" borderId="3" xfId="0" applyFont="1" applyFill="1" applyBorder="1" applyAlignment="1">
      <alignment horizontal="left" vertical="center" wrapText="1"/>
    </xf>
    <xf numFmtId="0" fontId="17" fillId="19" borderId="4" xfId="0" applyFont="1" applyFill="1" applyBorder="1" applyAlignment="1">
      <alignment horizontal="left" vertical="center" wrapText="1"/>
    </xf>
    <xf numFmtId="0" fontId="8" fillId="8" borderId="0" xfId="0" applyFont="1" applyFill="1" applyBorder="1" applyAlignment="1">
      <alignment horizontal="left" vertical="top" wrapText="1"/>
    </xf>
    <xf numFmtId="0" fontId="8" fillId="5" borderId="0" xfId="0" applyFont="1" applyFill="1" applyBorder="1" applyAlignment="1">
      <alignment horizontal="left" vertical="center" wrapText="1"/>
    </xf>
    <xf numFmtId="0" fontId="12" fillId="5" borderId="9" xfId="0" applyFont="1" applyFill="1" applyBorder="1" applyAlignment="1">
      <alignment vertical="center"/>
    </xf>
    <xf numFmtId="0" fontId="24" fillId="4" borderId="27"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23"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23" xfId="0" applyFont="1" applyFill="1" applyBorder="1" applyAlignment="1">
      <alignment horizontal="center" vertical="center"/>
    </xf>
    <xf numFmtId="0" fontId="0" fillId="0" borderId="0" xfId="0" applyBorder="1" applyAlignment="1">
      <alignment horizontal="center" wrapText="1"/>
    </xf>
    <xf numFmtId="0" fontId="12" fillId="17" borderId="24"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16" xfId="0" applyFont="1" applyFill="1" applyBorder="1" applyAlignment="1">
      <alignment horizontal="center" vertical="center"/>
    </xf>
    <xf numFmtId="0" fontId="17" fillId="0" borderId="29" xfId="0" applyFont="1" applyFill="1" applyBorder="1" applyAlignment="1">
      <alignment horizontal="left" vertical="top" wrapText="1"/>
    </xf>
    <xf numFmtId="0" fontId="17" fillId="0" borderId="30" xfId="0" applyFont="1" applyFill="1" applyBorder="1" applyAlignment="1">
      <alignment horizontal="left" vertical="top" wrapText="1"/>
    </xf>
    <xf numFmtId="0" fontId="24" fillId="14" borderId="3" xfId="0" applyFont="1" applyFill="1" applyBorder="1" applyAlignment="1">
      <alignment horizontal="center" vertical="center"/>
    </xf>
    <xf numFmtId="0" fontId="24" fillId="14" borderId="9" xfId="0" applyFont="1" applyFill="1" applyBorder="1" applyAlignment="1">
      <alignment horizontal="center" vertical="center"/>
    </xf>
    <xf numFmtId="0" fontId="24" fillId="14" borderId="4" xfId="0" applyFont="1" applyFill="1" applyBorder="1" applyAlignment="1">
      <alignment horizontal="center" vertical="center"/>
    </xf>
    <xf numFmtId="0" fontId="24" fillId="16" borderId="3" xfId="0" applyFont="1" applyFill="1" applyBorder="1" applyAlignment="1">
      <alignment horizontal="center" vertical="center"/>
    </xf>
    <xf numFmtId="0" fontId="24" fillId="16" borderId="9" xfId="0" applyFont="1" applyFill="1" applyBorder="1" applyAlignment="1">
      <alignment horizontal="center" vertical="center"/>
    </xf>
    <xf numFmtId="0" fontId="24" fillId="16" borderId="4" xfId="0" applyFont="1" applyFill="1" applyBorder="1" applyAlignment="1">
      <alignment horizontal="center" vertical="center"/>
    </xf>
    <xf numFmtId="0" fontId="7" fillId="0" borderId="0" xfId="0" applyFont="1" applyFill="1" applyBorder="1" applyAlignment="1">
      <alignment horizontal="center" vertical="top" wrapText="1"/>
    </xf>
    <xf numFmtId="0" fontId="17" fillId="19" borderId="4" xfId="0" applyFont="1" applyFill="1" applyBorder="1" applyAlignment="1">
      <alignment vertical="top" wrapText="1"/>
    </xf>
    <xf numFmtId="0" fontId="17" fillId="19" borderId="6" xfId="0" applyFont="1" applyFill="1" applyBorder="1" applyAlignment="1">
      <alignment horizontal="center" vertical="top" wrapText="1"/>
    </xf>
    <xf numFmtId="0" fontId="25" fillId="0" borderId="0" xfId="0" applyFont="1" applyFill="1" applyBorder="1" applyAlignment="1">
      <alignment horizontal="center" vertical="center"/>
    </xf>
    <xf numFmtId="0" fontId="5" fillId="0" borderId="0" xfId="0" applyFont="1" applyFill="1" applyBorder="1" applyAlignment="1">
      <alignment horizontal="center" vertical="top" wrapText="1"/>
    </xf>
    <xf numFmtId="0" fontId="28" fillId="0" borderId="0" xfId="0" applyFont="1" applyFill="1" applyBorder="1" applyAlignment="1">
      <alignment vertical="top" wrapText="1"/>
    </xf>
    <xf numFmtId="0" fontId="7" fillId="0" borderId="0" xfId="0" applyFont="1" applyFill="1" applyBorder="1" applyAlignment="1">
      <alignment horizontal="center" vertical="top" wrapText="1"/>
    </xf>
    <xf numFmtId="0" fontId="0" fillId="11" borderId="0" xfId="0" applyFont="1" applyFill="1" applyBorder="1" applyAlignment="1">
      <alignment horizontal="center" vertical="top" wrapText="1"/>
    </xf>
    <xf numFmtId="3" fontId="0" fillId="11" borderId="0" xfId="0" applyNumberFormat="1" applyFont="1" applyFill="1" applyBorder="1" applyAlignment="1">
      <alignment horizontal="center" vertical="top" wrapText="1"/>
    </xf>
    <xf numFmtId="0" fontId="0" fillId="11" borderId="0" xfId="0" applyFont="1" applyFill="1" applyBorder="1" applyAlignment="1">
      <alignment horizontal="center" vertical="center" wrapText="1"/>
    </xf>
    <xf numFmtId="167" fontId="0" fillId="11" borderId="0" xfId="0" applyNumberFormat="1" applyFont="1" applyFill="1" applyBorder="1" applyAlignment="1">
      <alignment horizontal="center" vertical="top" wrapText="1"/>
    </xf>
    <xf numFmtId="167" fontId="0" fillId="11" borderId="0" xfId="0" applyNumberFormat="1" applyFont="1" applyFill="1" applyBorder="1" applyAlignment="1">
      <alignment horizontal="center" vertical="center" wrapText="1"/>
    </xf>
    <xf numFmtId="0" fontId="17" fillId="0" borderId="1" xfId="0" applyFont="1" applyFill="1" applyBorder="1" applyAlignment="1">
      <alignment horizontal="center" vertical="top" wrapText="1"/>
    </xf>
    <xf numFmtId="3" fontId="17" fillId="12" borderId="1" xfId="0" applyNumberFormat="1" applyFont="1" applyFill="1" applyBorder="1" applyAlignment="1">
      <alignment horizontal="center" vertical="top" wrapText="1"/>
    </xf>
    <xf numFmtId="0" fontId="17" fillId="11" borderId="1" xfId="0" applyFont="1" applyFill="1" applyBorder="1" applyAlignment="1">
      <alignment horizontal="center" vertical="top" wrapText="1"/>
    </xf>
    <xf numFmtId="0" fontId="17" fillId="12" borderId="1" xfId="0" applyFont="1" applyFill="1" applyBorder="1" applyAlignment="1">
      <alignment horizontal="center" vertical="top" wrapText="1"/>
    </xf>
    <xf numFmtId="1" fontId="17" fillId="11" borderId="1"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167" fontId="0" fillId="11" borderId="32" xfId="0" applyNumberFormat="1" applyFont="1" applyFill="1" applyBorder="1" applyAlignment="1">
      <alignment horizontal="center" vertical="top" wrapText="1"/>
    </xf>
    <xf numFmtId="0" fontId="32" fillId="19" borderId="1" xfId="0" applyFont="1" applyFill="1" applyBorder="1" applyAlignment="1">
      <alignment horizontal="left" vertical="center" wrapText="1"/>
    </xf>
    <xf numFmtId="0" fontId="33" fillId="4" borderId="12" xfId="0" applyFont="1" applyFill="1" applyBorder="1" applyAlignment="1">
      <alignment horizontal="left" vertical="center"/>
    </xf>
    <xf numFmtId="0" fontId="33" fillId="4" borderId="10" xfId="0" applyFont="1" applyFill="1" applyBorder="1" applyAlignment="1">
      <alignment horizontal="left" vertical="center"/>
    </xf>
    <xf numFmtId="0" fontId="33" fillId="4" borderId="10" xfId="0" applyFont="1" applyFill="1" applyBorder="1" applyAlignment="1">
      <alignment horizontal="left" vertical="center" wrapText="1"/>
    </xf>
    <xf numFmtId="0" fontId="33" fillId="6" borderId="25" xfId="0" applyFont="1" applyFill="1" applyBorder="1" applyAlignment="1">
      <alignment horizontal="center" vertical="top"/>
    </xf>
    <xf numFmtId="0" fontId="33" fillId="14" borderId="10" xfId="0" applyFont="1" applyFill="1" applyBorder="1" applyAlignment="1">
      <alignment horizontal="center" vertical="top" wrapText="1"/>
    </xf>
    <xf numFmtId="0" fontId="33" fillId="16" borderId="10" xfId="0" applyFont="1" applyFill="1" applyBorder="1" applyAlignment="1">
      <alignment horizontal="center" vertical="top" wrapText="1"/>
    </xf>
    <xf numFmtId="0" fontId="33" fillId="16" borderId="21" xfId="0" applyFont="1" applyFill="1" applyBorder="1" applyAlignment="1">
      <alignment horizontal="center" vertical="top" wrapText="1"/>
    </xf>
    <xf numFmtId="0" fontId="33" fillId="6" borderId="12" xfId="0" applyFont="1" applyFill="1" applyBorder="1" applyAlignment="1">
      <alignment horizontal="center" vertical="top" wrapText="1"/>
    </xf>
    <xf numFmtId="0" fontId="33" fillId="16" borderId="13" xfId="0" applyFont="1" applyFill="1" applyBorder="1" applyAlignment="1">
      <alignment horizontal="center" vertical="top" wrapText="1"/>
    </xf>
    <xf numFmtId="0" fontId="33" fillId="6" borderId="25" xfId="0" applyFont="1" applyFill="1" applyBorder="1" applyAlignment="1">
      <alignment horizontal="center" vertical="top" wrapText="1"/>
    </xf>
    <xf numFmtId="0" fontId="33" fillId="4" borderId="10" xfId="0" applyFont="1" applyFill="1" applyBorder="1" applyAlignment="1">
      <alignment horizontal="center" vertical="center"/>
    </xf>
    <xf numFmtId="0" fontId="33" fillId="4" borderId="10" xfId="0" applyFont="1" applyFill="1" applyBorder="1" applyAlignment="1">
      <alignment horizontal="center" vertical="center" wrapText="1"/>
    </xf>
    <xf numFmtId="0" fontId="33" fillId="14" borderId="10" xfId="0" applyFont="1" applyFill="1" applyBorder="1" applyAlignment="1">
      <alignment horizontal="center" vertical="top"/>
    </xf>
    <xf numFmtId="0" fontId="33" fillId="13" borderId="10" xfId="0" applyFont="1" applyFill="1" applyBorder="1" applyAlignment="1">
      <alignment horizontal="center" vertical="top"/>
    </xf>
    <xf numFmtId="0" fontId="33" fillId="16" borderId="10" xfId="0" applyFont="1" applyFill="1" applyBorder="1" applyAlignment="1">
      <alignment horizontal="center" vertical="top"/>
    </xf>
    <xf numFmtId="0" fontId="33" fillId="9" borderId="10" xfId="0" applyFont="1" applyFill="1" applyBorder="1" applyAlignment="1">
      <alignment horizontal="center" vertical="top"/>
    </xf>
    <xf numFmtId="0" fontId="34" fillId="0" borderId="0" xfId="0" applyFont="1"/>
    <xf numFmtId="0" fontId="27" fillId="19" borderId="1" xfId="0" applyFont="1" applyFill="1" applyBorder="1" applyAlignment="1">
      <alignment horizontal="left" vertical="center" wrapText="1"/>
    </xf>
    <xf numFmtId="9" fontId="27" fillId="19" borderId="6" xfId="0" applyNumberFormat="1" applyFont="1" applyFill="1" applyBorder="1" applyAlignment="1">
      <alignment horizontal="center" vertical="top" wrapText="1"/>
    </xf>
    <xf numFmtId="0" fontId="27" fillId="19" borderId="8" xfId="0" applyFont="1" applyFill="1" applyBorder="1" applyAlignment="1">
      <alignment vertical="top" wrapText="1"/>
    </xf>
    <xf numFmtId="1" fontId="27" fillId="11" borderId="6" xfId="0" applyNumberFormat="1" applyFont="1" applyFill="1" applyBorder="1" applyAlignment="1">
      <alignment vertical="top" wrapText="1"/>
    </xf>
    <xf numFmtId="0" fontId="27" fillId="3" borderId="6" xfId="0" applyFont="1" applyFill="1" applyBorder="1" applyAlignment="1">
      <alignment vertical="top" wrapText="1"/>
    </xf>
    <xf numFmtId="0" fontId="27" fillId="3" borderId="22" xfId="0" applyFont="1" applyFill="1" applyBorder="1" applyAlignment="1">
      <alignment vertical="top" wrapText="1"/>
    </xf>
    <xf numFmtId="9" fontId="27" fillId="0" borderId="6" xfId="0" applyNumberFormat="1" applyFont="1" applyFill="1" applyBorder="1" applyAlignment="1">
      <alignment horizontal="center" vertical="top" wrapText="1"/>
    </xf>
    <xf numFmtId="0" fontId="27" fillId="12" borderId="1" xfId="0" applyFont="1" applyFill="1" applyBorder="1" applyAlignment="1">
      <alignment vertical="top" wrapText="1"/>
    </xf>
    <xf numFmtId="0" fontId="27" fillId="3" borderId="8" xfId="0" applyFont="1" applyFill="1" applyBorder="1" applyAlignment="1">
      <alignment vertical="top" wrapText="1"/>
    </xf>
    <xf numFmtId="0" fontId="27" fillId="7" borderId="27" xfId="0" applyFont="1" applyFill="1" applyBorder="1" applyAlignment="1">
      <alignment vertical="top" wrapText="1"/>
    </xf>
    <xf numFmtId="0" fontId="27" fillId="19" borderId="1" xfId="0" applyFont="1" applyFill="1" applyBorder="1" applyAlignment="1">
      <alignment vertical="top" wrapText="1"/>
    </xf>
    <xf numFmtId="0" fontId="27" fillId="10" borderId="1" xfId="0" applyFont="1" applyFill="1" applyBorder="1" applyAlignment="1">
      <alignment vertical="top" wrapText="1"/>
    </xf>
    <xf numFmtId="0" fontId="27" fillId="10" borderId="23" xfId="0" applyFont="1" applyFill="1" applyBorder="1" applyAlignment="1">
      <alignment vertical="top" wrapText="1"/>
    </xf>
    <xf numFmtId="0" fontId="27" fillId="10" borderId="3" xfId="0" applyFont="1" applyFill="1" applyBorder="1" applyAlignment="1">
      <alignment vertical="top" wrapText="1"/>
    </xf>
    <xf numFmtId="0" fontId="35" fillId="7" borderId="27" xfId="0" applyFont="1" applyFill="1" applyBorder="1" applyAlignment="1">
      <alignment vertical="top" wrapText="1"/>
    </xf>
    <xf numFmtId="0" fontId="27" fillId="0" borderId="7" xfId="0" applyFont="1" applyFill="1" applyBorder="1" applyAlignment="1">
      <alignment horizontal="left" vertical="center" wrapText="1"/>
    </xf>
    <xf numFmtId="0" fontId="36" fillId="0" borderId="0" xfId="0" applyFont="1"/>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top" wrapText="1"/>
    </xf>
    <xf numFmtId="3" fontId="27" fillId="12" borderId="1" xfId="0" applyNumberFormat="1" applyFont="1" applyFill="1" applyBorder="1" applyAlignment="1">
      <alignment horizontal="center" vertical="top" wrapText="1"/>
    </xf>
    <xf numFmtId="0" fontId="27" fillId="11" borderId="1" xfId="0" applyFont="1" applyFill="1" applyBorder="1" applyAlignment="1">
      <alignment horizontal="center" vertical="top" wrapText="1"/>
    </xf>
    <xf numFmtId="0" fontId="27" fillId="12" borderId="1" xfId="0" applyFont="1" applyFill="1" applyBorder="1" applyAlignment="1">
      <alignment horizontal="center" vertical="top" wrapText="1"/>
    </xf>
    <xf numFmtId="1" fontId="27" fillId="11" borderId="1" xfId="0" applyNumberFormat="1" applyFont="1" applyFill="1" applyBorder="1" applyAlignment="1">
      <alignment horizontal="center" vertical="top" wrapText="1"/>
    </xf>
    <xf numFmtId="3" fontId="27" fillId="10" borderId="1" xfId="0" applyNumberFormat="1" applyFont="1" applyFill="1" applyBorder="1" applyAlignment="1">
      <alignment horizontal="center" vertical="top" wrapText="1"/>
    </xf>
    <xf numFmtId="0" fontId="27" fillId="3" borderId="1" xfId="0" applyFont="1" applyFill="1" applyBorder="1" applyAlignment="1">
      <alignment horizontal="center" vertical="top" wrapText="1"/>
    </xf>
    <xf numFmtId="0" fontId="27" fillId="1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33" fillId="4" borderId="36" xfId="0" applyFont="1" applyFill="1" applyBorder="1" applyAlignment="1">
      <alignment horizontal="center" vertical="center" wrapText="1"/>
    </xf>
    <xf numFmtId="0" fontId="24" fillId="14" borderId="32" xfId="0" applyFont="1" applyFill="1" applyBorder="1" applyAlignment="1">
      <alignment horizontal="center" vertical="top"/>
    </xf>
    <xf numFmtId="0" fontId="24" fillId="13" borderId="32" xfId="0" applyFont="1" applyFill="1" applyBorder="1" applyAlignment="1">
      <alignment horizontal="center" vertical="top"/>
    </xf>
    <xf numFmtId="0" fontId="24" fillId="16" borderId="32" xfId="0" applyFont="1" applyFill="1" applyBorder="1" applyAlignment="1">
      <alignment horizontal="center" vertical="top"/>
    </xf>
    <xf numFmtId="0" fontId="24" fillId="9" borderId="32" xfId="0" applyFont="1" applyFill="1" applyBorder="1" applyAlignment="1">
      <alignment horizontal="center" vertical="top"/>
    </xf>
    <xf numFmtId="0" fontId="37" fillId="4" borderId="32" xfId="0" applyFont="1" applyFill="1" applyBorder="1" applyAlignment="1">
      <alignment horizontal="center" vertical="center"/>
    </xf>
    <xf numFmtId="0" fontId="37" fillId="4" borderId="32" xfId="0" applyFont="1" applyFill="1" applyBorder="1" applyAlignment="1">
      <alignment horizontal="center" vertical="center" wrapText="1"/>
    </xf>
    <xf numFmtId="0" fontId="37" fillId="14" borderId="32" xfId="0" applyFont="1" applyFill="1" applyBorder="1" applyAlignment="1">
      <alignment horizontal="center" vertical="top"/>
    </xf>
    <xf numFmtId="0" fontId="37" fillId="13" borderId="32" xfId="0" applyFont="1" applyFill="1" applyBorder="1" applyAlignment="1">
      <alignment horizontal="center" vertical="top"/>
    </xf>
    <xf numFmtId="0" fontId="37" fillId="16" borderId="32" xfId="0" applyFont="1" applyFill="1" applyBorder="1" applyAlignment="1">
      <alignment horizontal="center" vertical="top"/>
    </xf>
    <xf numFmtId="0" fontId="37" fillId="9" borderId="32" xfId="0" applyFont="1" applyFill="1" applyBorder="1" applyAlignment="1">
      <alignment horizontal="center" vertical="top"/>
    </xf>
    <xf numFmtId="0" fontId="27" fillId="0" borderId="6" xfId="0" applyFont="1" applyFill="1" applyBorder="1" applyAlignment="1">
      <alignment vertical="top" wrapText="1"/>
    </xf>
    <xf numFmtId="3" fontId="27" fillId="12" borderId="1" xfId="0" applyNumberFormat="1" applyFont="1" applyFill="1" applyBorder="1" applyAlignment="1">
      <alignment vertical="top" wrapText="1"/>
    </xf>
    <xf numFmtId="0" fontId="27" fillId="11" borderId="6" xfId="0" applyFont="1" applyFill="1" applyBorder="1" applyAlignment="1">
      <alignment vertical="top" wrapText="1"/>
    </xf>
    <xf numFmtId="0" fontId="27" fillId="12" borderId="6" xfId="0" applyFont="1" applyFill="1" applyBorder="1" applyAlignment="1">
      <alignment vertical="top" wrapText="1"/>
    </xf>
    <xf numFmtId="3" fontId="27" fillId="10" borderId="1" xfId="0" applyNumberFormat="1" applyFont="1" applyFill="1" applyBorder="1" applyAlignment="1">
      <alignment vertical="top" wrapText="1"/>
    </xf>
    <xf numFmtId="0" fontId="27" fillId="10" borderId="6" xfId="0" applyFont="1" applyFill="1" applyBorder="1" applyAlignment="1">
      <alignment vertical="top" wrapText="1"/>
    </xf>
    <xf numFmtId="0" fontId="27" fillId="0" borderId="32" xfId="0" applyFont="1" applyFill="1" applyBorder="1" applyAlignment="1">
      <alignment vertical="top" wrapText="1"/>
    </xf>
    <xf numFmtId="0" fontId="33" fillId="4" borderId="36" xfId="0" applyFont="1" applyFill="1" applyBorder="1" applyAlignment="1">
      <alignment horizontal="left" vertical="center" wrapText="1"/>
    </xf>
    <xf numFmtId="0" fontId="24" fillId="4" borderId="32" xfId="0" applyFont="1" applyFill="1" applyBorder="1" applyAlignment="1">
      <alignment horizontal="left" vertical="center" wrapText="1"/>
    </xf>
    <xf numFmtId="0" fontId="27" fillId="0" borderId="8" xfId="0" applyFont="1" applyFill="1" applyBorder="1" applyAlignment="1">
      <alignment vertical="top" wrapText="1"/>
    </xf>
    <xf numFmtId="0" fontId="27" fillId="0" borderId="1" xfId="0" applyFont="1" applyFill="1" applyBorder="1" applyAlignment="1">
      <alignment vertical="top" wrapText="1"/>
    </xf>
    <xf numFmtId="0" fontId="27" fillId="0" borderId="3" xfId="0" applyFont="1" applyFill="1" applyBorder="1" applyAlignment="1">
      <alignment vertical="top" wrapText="1"/>
    </xf>
    <xf numFmtId="0" fontId="27" fillId="3" borderId="1" xfId="0" applyFont="1" applyFill="1" applyBorder="1" applyAlignment="1">
      <alignment vertical="top" wrapText="1"/>
    </xf>
    <xf numFmtId="0" fontId="27" fillId="11" borderId="1" xfId="0" applyFont="1" applyFill="1" applyBorder="1" applyAlignment="1">
      <alignment vertical="top" wrapText="1"/>
    </xf>
    <xf numFmtId="0" fontId="5" fillId="6" borderId="10" xfId="0" applyFont="1" applyFill="1" applyBorder="1" applyAlignment="1">
      <alignment horizontal="center" vertical="top"/>
    </xf>
    <xf numFmtId="0" fontId="17" fillId="0" borderId="40" xfId="0" applyFont="1" applyFill="1" applyBorder="1" applyAlignment="1">
      <alignment vertical="top" wrapText="1"/>
    </xf>
    <xf numFmtId="0" fontId="27" fillId="19" borderId="6" xfId="0" applyFont="1" applyFill="1" applyBorder="1" applyAlignment="1">
      <alignment vertical="top" wrapText="1"/>
    </xf>
    <xf numFmtId="3" fontId="27" fillId="0" borderId="6" xfId="0" applyNumberFormat="1" applyFont="1" applyFill="1" applyBorder="1" applyAlignment="1">
      <alignment vertical="top" wrapText="1"/>
    </xf>
    <xf numFmtId="0" fontId="27" fillId="0" borderId="1" xfId="2" applyFont="1" applyFill="1" applyBorder="1" applyAlignment="1">
      <alignment horizontal="left" vertical="top" wrapText="1"/>
    </xf>
    <xf numFmtId="1" fontId="27" fillId="3" borderId="1" xfId="0" applyNumberFormat="1" applyFont="1" applyFill="1" applyBorder="1" applyAlignment="1">
      <alignment horizontal="center" vertical="top" wrapText="1"/>
    </xf>
    <xf numFmtId="0" fontId="27" fillId="19" borderId="2" xfId="0" applyFont="1" applyFill="1" applyBorder="1" applyAlignment="1">
      <alignment vertical="top" wrapText="1"/>
    </xf>
    <xf numFmtId="0" fontId="27" fillId="7" borderId="4" xfId="0" applyFont="1" applyFill="1" applyBorder="1" applyAlignment="1">
      <alignment vertical="top" wrapText="1"/>
    </xf>
    <xf numFmtId="0" fontId="8" fillId="0" borderId="0" xfId="0" applyFont="1" applyFill="1" applyBorder="1" applyAlignment="1">
      <alignment horizontal="left" vertical="center" wrapText="1"/>
    </xf>
    <xf numFmtId="0" fontId="25" fillId="19" borderId="0" xfId="0" applyFont="1" applyFill="1" applyBorder="1" applyAlignment="1">
      <alignment horizontal="center" wrapText="1"/>
    </xf>
    <xf numFmtId="0" fontId="25" fillId="0" borderId="0" xfId="0" applyFont="1" applyBorder="1" applyAlignment="1">
      <alignment horizontal="center" wrapText="1"/>
    </xf>
    <xf numFmtId="0" fontId="27" fillId="10" borderId="1" xfId="0" applyFont="1" applyFill="1" applyBorder="1" applyAlignment="1">
      <alignment horizontal="center" vertical="top" wrapText="1"/>
    </xf>
    <xf numFmtId="0" fontId="27" fillId="3" borderId="1" xfId="0" applyFont="1" applyFill="1" applyBorder="1" applyAlignment="1">
      <alignment horizontal="center" vertical="top" wrapText="1"/>
    </xf>
    <xf numFmtId="0" fontId="27" fillId="0" borderId="1" xfId="0" applyFont="1" applyFill="1" applyBorder="1" applyAlignment="1">
      <alignment horizontal="center" vertical="top" wrapText="1"/>
    </xf>
    <xf numFmtId="3" fontId="27" fillId="12" borderId="1" xfId="0" applyNumberFormat="1" applyFont="1" applyFill="1" applyBorder="1" applyAlignment="1">
      <alignment horizontal="center" vertical="top" wrapText="1"/>
    </xf>
    <xf numFmtId="0" fontId="27" fillId="11" borderId="1" xfId="0" applyFont="1" applyFill="1" applyBorder="1" applyAlignment="1">
      <alignment horizontal="center" vertical="top" wrapText="1"/>
    </xf>
    <xf numFmtId="0" fontId="27" fillId="12" borderId="1" xfId="0" applyFont="1" applyFill="1" applyBorder="1" applyAlignment="1">
      <alignment horizontal="center" vertical="top" wrapText="1"/>
    </xf>
    <xf numFmtId="3" fontId="27" fillId="10" borderId="1"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0" fontId="27" fillId="0" borderId="1" xfId="0" applyFont="1" applyFill="1" applyBorder="1" applyAlignment="1">
      <alignment horizontal="center" vertical="top" wrapText="1"/>
    </xf>
    <xf numFmtId="0" fontId="33" fillId="4" borderId="12" xfId="0" applyFont="1" applyFill="1" applyBorder="1" applyAlignment="1">
      <alignment horizontal="center" vertical="center" wrapText="1"/>
    </xf>
    <xf numFmtId="0" fontId="24" fillId="16" borderId="9" xfId="0" applyFont="1" applyFill="1" applyBorder="1" applyAlignment="1">
      <alignment horizontal="center" vertical="center"/>
    </xf>
    <xf numFmtId="0" fontId="24" fillId="16" borderId="4" xfId="0" applyFont="1" applyFill="1" applyBorder="1" applyAlignment="1">
      <alignment horizontal="center" vertical="center"/>
    </xf>
    <xf numFmtId="0" fontId="35" fillId="11" borderId="6" xfId="0" applyFont="1" applyFill="1" applyBorder="1" applyAlignment="1">
      <alignment vertical="top" wrapText="1"/>
    </xf>
    <xf numFmtId="0" fontId="35" fillId="3" borderId="1" xfId="0" applyFont="1" applyFill="1" applyBorder="1" applyAlignment="1">
      <alignment vertical="top" wrapText="1"/>
    </xf>
    <xf numFmtId="0" fontId="35" fillId="3" borderId="23" xfId="0" applyFont="1" applyFill="1" applyBorder="1" applyAlignment="1">
      <alignment vertical="top" wrapText="1"/>
    </xf>
    <xf numFmtId="0" fontId="35" fillId="19" borderId="4" xfId="0" applyFont="1" applyFill="1" applyBorder="1" applyAlignment="1">
      <alignment vertical="top" wrapText="1"/>
    </xf>
    <xf numFmtId="0" fontId="35" fillId="11" borderId="1" xfId="0" applyFont="1" applyFill="1" applyBorder="1" applyAlignment="1">
      <alignment vertical="top" wrapText="1"/>
    </xf>
    <xf numFmtId="0" fontId="35" fillId="3" borderId="3" xfId="0" applyFont="1" applyFill="1" applyBorder="1" applyAlignment="1">
      <alignment vertical="top" wrapText="1"/>
    </xf>
    <xf numFmtId="0" fontId="28" fillId="0" borderId="3" xfId="0" applyFont="1" applyFill="1" applyBorder="1" applyAlignment="1">
      <alignment vertical="top" wrapText="1"/>
    </xf>
    <xf numFmtId="10" fontId="17" fillId="19" borderId="7" xfId="0" applyNumberFormat="1" applyFont="1" applyFill="1" applyBorder="1" applyAlignment="1">
      <alignment vertical="top" wrapText="1"/>
    </xf>
    <xf numFmtId="9" fontId="17" fillId="19" borderId="6" xfId="0" applyNumberFormat="1" applyFont="1" applyFill="1" applyBorder="1" applyAlignment="1">
      <alignment vertical="top" wrapText="1"/>
    </xf>
    <xf numFmtId="0" fontId="17" fillId="19" borderId="22" xfId="0" applyFont="1" applyFill="1" applyBorder="1" applyAlignment="1">
      <alignment vertical="top" wrapText="1"/>
    </xf>
    <xf numFmtId="10" fontId="17" fillId="19" borderId="26" xfId="0" applyNumberFormat="1" applyFont="1" applyFill="1" applyBorder="1" applyAlignment="1">
      <alignment vertical="top" wrapText="1"/>
    </xf>
    <xf numFmtId="0" fontId="17" fillId="19" borderId="26" xfId="0" applyFont="1" applyFill="1" applyBorder="1" applyAlignment="1">
      <alignment vertical="top" wrapText="1"/>
    </xf>
    <xf numFmtId="0" fontId="17" fillId="19" borderId="0" xfId="0" applyFont="1" applyFill="1" applyBorder="1" applyAlignment="1">
      <alignment wrapText="1"/>
    </xf>
    <xf numFmtId="0" fontId="17" fillId="19" borderId="0" xfId="0" applyFont="1" applyFill="1" applyAlignment="1">
      <alignment wrapText="1"/>
    </xf>
    <xf numFmtId="0" fontId="27" fillId="19" borderId="32" xfId="0" applyFont="1" applyFill="1" applyBorder="1" applyAlignment="1">
      <alignment vertical="top" wrapText="1"/>
    </xf>
    <xf numFmtId="0" fontId="27" fillId="19" borderId="1" xfId="0" applyFont="1" applyFill="1" applyBorder="1" applyAlignment="1">
      <alignment horizontal="center" vertical="top" wrapText="1"/>
    </xf>
    <xf numFmtId="0" fontId="17" fillId="19" borderId="38" xfId="0" applyFont="1" applyFill="1" applyBorder="1" applyAlignment="1">
      <alignment vertical="top" wrapText="1"/>
    </xf>
    <xf numFmtId="0" fontId="17" fillId="0" borderId="0" xfId="0" applyFont="1"/>
    <xf numFmtId="0" fontId="27" fillId="19" borderId="1" xfId="0" applyFont="1" applyFill="1" applyBorder="1" applyAlignment="1">
      <alignment horizontal="left" vertical="top" wrapText="1"/>
    </xf>
    <xf numFmtId="0" fontId="27" fillId="0" borderId="30" xfId="0" applyFont="1" applyFill="1" applyBorder="1" applyAlignment="1">
      <alignment horizontal="center" vertical="center" wrapText="1"/>
    </xf>
    <xf numFmtId="0" fontId="27" fillId="0" borderId="40" xfId="0" applyFont="1" applyFill="1" applyBorder="1" applyAlignment="1">
      <alignment horizontal="center" vertical="top" wrapText="1"/>
    </xf>
    <xf numFmtId="3" fontId="27" fillId="12" borderId="40" xfId="0" applyNumberFormat="1" applyFont="1" applyFill="1" applyBorder="1" applyAlignment="1">
      <alignment horizontal="center" vertical="top" wrapText="1"/>
    </xf>
    <xf numFmtId="0" fontId="27" fillId="11" borderId="40" xfId="0" applyFont="1" applyFill="1" applyBorder="1" applyAlignment="1">
      <alignment horizontal="center" vertical="top" wrapText="1"/>
    </xf>
    <xf numFmtId="0" fontId="27" fillId="12" borderId="40" xfId="0" applyFont="1" applyFill="1" applyBorder="1" applyAlignment="1">
      <alignment horizontal="center" vertical="top" wrapText="1"/>
    </xf>
    <xf numFmtId="1" fontId="27" fillId="11" borderId="40" xfId="0" applyNumberFormat="1" applyFont="1" applyFill="1" applyBorder="1" applyAlignment="1">
      <alignment horizontal="center" vertical="top" wrapText="1"/>
    </xf>
    <xf numFmtId="3" fontId="27" fillId="10" borderId="40" xfId="0" applyNumberFormat="1" applyFont="1" applyFill="1" applyBorder="1" applyAlignment="1">
      <alignment horizontal="center" vertical="top" wrapText="1"/>
    </xf>
    <xf numFmtId="0" fontId="27" fillId="3" borderId="40" xfId="0" applyFont="1" applyFill="1" applyBorder="1" applyAlignment="1">
      <alignment horizontal="center" vertical="top" wrapText="1"/>
    </xf>
    <xf numFmtId="0" fontId="27" fillId="10" borderId="40" xfId="0" applyFont="1" applyFill="1" applyBorder="1" applyAlignment="1">
      <alignment horizontal="center" vertical="top" wrapText="1"/>
    </xf>
    <xf numFmtId="0" fontId="27" fillId="19" borderId="3" xfId="0" applyFont="1" applyFill="1" applyBorder="1" applyAlignment="1">
      <alignment horizontal="center" vertical="top" wrapText="1"/>
    </xf>
    <xf numFmtId="0" fontId="27" fillId="19" borderId="4" xfId="0" applyFont="1" applyFill="1" applyBorder="1" applyAlignment="1">
      <alignment horizontal="center" vertical="top" wrapText="1"/>
    </xf>
    <xf numFmtId="0" fontId="28" fillId="0" borderId="0" xfId="0" applyFont="1" applyBorder="1" applyAlignment="1">
      <alignment vertical="top" wrapText="1"/>
    </xf>
    <xf numFmtId="3" fontId="17" fillId="12" borderId="9" xfId="0" applyNumberFormat="1" applyFont="1" applyFill="1" applyBorder="1"/>
    <xf numFmtId="9" fontId="17" fillId="12" borderId="9" xfId="0" applyNumberFormat="1" applyFont="1" applyFill="1" applyBorder="1"/>
    <xf numFmtId="9" fontId="17" fillId="12" borderId="16" xfId="0" applyNumberFormat="1" applyFont="1" applyFill="1" applyBorder="1"/>
    <xf numFmtId="9" fontId="17" fillId="12" borderId="9" xfId="1" applyFont="1" applyFill="1" applyBorder="1"/>
    <xf numFmtId="0" fontId="17" fillId="8" borderId="9" xfId="0" applyFont="1" applyFill="1" applyBorder="1" applyAlignment="1">
      <alignment horizontal="left" vertical="center"/>
    </xf>
    <xf numFmtId="0" fontId="8" fillId="21" borderId="0" xfId="0" applyFont="1" applyFill="1" applyBorder="1" applyAlignment="1">
      <alignment wrapText="1"/>
    </xf>
    <xf numFmtId="0" fontId="27" fillId="0" borderId="1" xfId="0" applyFont="1" applyFill="1" applyBorder="1" applyAlignment="1">
      <alignment horizontal="center" vertical="top" wrapText="1"/>
    </xf>
    <xf numFmtId="165" fontId="27" fillId="10" borderId="1" xfId="0" applyNumberFormat="1" applyFont="1" applyFill="1" applyBorder="1" applyAlignment="1">
      <alignment vertical="top" wrapText="1"/>
    </xf>
    <xf numFmtId="165" fontId="27" fillId="3" borderId="6" xfId="0" applyNumberFormat="1" applyFont="1" applyFill="1" applyBorder="1" applyAlignment="1">
      <alignment vertical="top" wrapText="1"/>
    </xf>
    <xf numFmtId="165" fontId="27" fillId="10" borderId="6" xfId="0" applyNumberFormat="1" applyFont="1" applyFill="1" applyBorder="1" applyAlignment="1">
      <alignment vertical="top" wrapText="1"/>
    </xf>
    <xf numFmtId="9" fontId="17" fillId="10" borderId="9" xfId="0" applyNumberFormat="1" applyFont="1" applyFill="1" applyBorder="1"/>
    <xf numFmtId="3" fontId="17" fillId="10" borderId="9" xfId="0" applyNumberFormat="1" applyFont="1" applyFill="1" applyBorder="1"/>
    <xf numFmtId="165" fontId="27" fillId="12" borderId="6" xfId="0" applyNumberFormat="1" applyFont="1" applyFill="1" applyBorder="1" applyAlignment="1">
      <alignment vertical="top" wrapText="1"/>
    </xf>
    <xf numFmtId="165" fontId="27" fillId="11" borderId="6" xfId="0" applyNumberFormat="1" applyFont="1" applyFill="1" applyBorder="1" applyAlignment="1">
      <alignment vertical="top" wrapText="1"/>
    </xf>
    <xf numFmtId="0" fontId="26" fillId="15" borderId="10" xfId="0" applyFont="1" applyFill="1" applyBorder="1" applyAlignment="1">
      <alignment horizontal="right" vertical="top"/>
    </xf>
    <xf numFmtId="3" fontId="27" fillId="2" borderId="6" xfId="0" applyNumberFormat="1" applyFont="1" applyFill="1" applyBorder="1" applyAlignment="1">
      <alignment horizontal="right" wrapText="1"/>
    </xf>
    <xf numFmtId="9" fontId="27" fillId="2" borderId="1" xfId="1" applyFont="1" applyFill="1" applyBorder="1" applyAlignment="1">
      <alignment horizontal="right" wrapText="1"/>
    </xf>
    <xf numFmtId="0" fontId="27" fillId="0" borderId="1" xfId="0" applyFont="1" applyFill="1" applyBorder="1" applyAlignment="1">
      <alignment horizontal="center" vertical="top" wrapText="1"/>
    </xf>
    <xf numFmtId="0" fontId="12" fillId="5" borderId="9" xfId="0" applyFont="1" applyFill="1" applyBorder="1" applyAlignment="1"/>
    <xf numFmtId="0" fontId="12" fillId="5" borderId="4" xfId="0" applyFont="1" applyFill="1" applyBorder="1" applyAlignment="1"/>
    <xf numFmtId="0" fontId="27" fillId="0" borderId="35" xfId="0" applyFont="1" applyFill="1" applyBorder="1" applyAlignment="1">
      <alignment horizontal="center" vertical="top" wrapText="1"/>
    </xf>
    <xf numFmtId="0" fontId="33" fillId="4" borderId="13" xfId="0" applyFont="1" applyFill="1" applyBorder="1" applyAlignment="1">
      <alignment horizontal="center" vertical="center" wrapText="1"/>
    </xf>
    <xf numFmtId="0" fontId="0" fillId="0" borderId="0" xfId="0" applyBorder="1" applyAlignment="1">
      <alignment horizontal="center" wrapText="1"/>
    </xf>
    <xf numFmtId="0" fontId="27" fillId="19" borderId="0" xfId="0" applyFont="1" applyFill="1" applyBorder="1" applyAlignment="1">
      <alignment horizontal="left" vertical="center" wrapText="1"/>
    </xf>
    <xf numFmtId="0" fontId="5" fillId="4" borderId="13" xfId="0" applyFont="1" applyFill="1" applyBorder="1" applyAlignment="1">
      <alignment horizontal="left" vertical="center" wrapText="1"/>
    </xf>
    <xf numFmtId="3" fontId="27" fillId="12" borderId="35" xfId="0" applyNumberFormat="1" applyFont="1" applyFill="1" applyBorder="1" applyAlignment="1">
      <alignment horizontal="center" vertical="top" wrapText="1"/>
    </xf>
    <xf numFmtId="0" fontId="27" fillId="11" borderId="35" xfId="0" applyFont="1" applyFill="1" applyBorder="1" applyAlignment="1">
      <alignment horizontal="center" vertical="top" wrapText="1"/>
    </xf>
    <xf numFmtId="0" fontId="27" fillId="12" borderId="35" xfId="0" applyFont="1" applyFill="1" applyBorder="1" applyAlignment="1">
      <alignment horizontal="center" vertical="top" wrapText="1"/>
    </xf>
    <xf numFmtId="1" fontId="27" fillId="11" borderId="35" xfId="0" applyNumberFormat="1" applyFont="1" applyFill="1" applyBorder="1" applyAlignment="1">
      <alignment horizontal="center" vertical="top" wrapText="1"/>
    </xf>
    <xf numFmtId="3" fontId="27" fillId="10" borderId="35" xfId="0" applyNumberFormat="1" applyFont="1" applyFill="1" applyBorder="1" applyAlignment="1">
      <alignment horizontal="center" vertical="top" wrapText="1"/>
    </xf>
    <xf numFmtId="0" fontId="27" fillId="3" borderId="35" xfId="0" applyFont="1" applyFill="1" applyBorder="1" applyAlignment="1">
      <alignment horizontal="center" vertical="top" wrapText="1"/>
    </xf>
    <xf numFmtId="0" fontId="27" fillId="10" borderId="35" xfId="0" applyFont="1" applyFill="1" applyBorder="1" applyAlignment="1">
      <alignment horizontal="center" vertical="top" wrapText="1"/>
    </xf>
    <xf numFmtId="3" fontId="27" fillId="0" borderId="1" xfId="0" applyNumberFormat="1" applyFont="1" applyFill="1" applyBorder="1" applyAlignment="1">
      <alignment horizontal="center" vertical="top" wrapText="1"/>
    </xf>
    <xf numFmtId="3" fontId="27" fillId="12" borderId="1" xfId="0" applyNumberFormat="1" applyFont="1" applyFill="1" applyBorder="1" applyAlignment="1">
      <alignment horizontal="center" vertical="top" wrapText="1"/>
    </xf>
    <xf numFmtId="0" fontId="27" fillId="11" borderId="1" xfId="0" applyFont="1" applyFill="1" applyBorder="1" applyAlignment="1">
      <alignment horizontal="center" vertical="top" wrapText="1"/>
    </xf>
    <xf numFmtId="0" fontId="27" fillId="12" borderId="1" xfId="0" applyFont="1" applyFill="1" applyBorder="1" applyAlignment="1">
      <alignment horizontal="center" vertical="top" wrapText="1"/>
    </xf>
    <xf numFmtId="3" fontId="27" fillId="10" borderId="1" xfId="0" applyNumberFormat="1" applyFont="1" applyFill="1" applyBorder="1" applyAlignment="1">
      <alignment horizontal="center" vertical="top" wrapText="1"/>
    </xf>
    <xf numFmtId="0" fontId="27" fillId="3" borderId="1" xfId="0" applyFont="1" applyFill="1" applyBorder="1" applyAlignment="1">
      <alignment horizontal="center" vertical="top" wrapText="1"/>
    </xf>
    <xf numFmtId="0" fontId="27" fillId="10" borderId="1" xfId="0" applyFont="1" applyFill="1" applyBorder="1" applyAlignment="1">
      <alignment horizontal="center" vertical="top" wrapText="1"/>
    </xf>
    <xf numFmtId="0" fontId="32" fillId="10" borderId="1" xfId="0" applyFont="1" applyFill="1" applyBorder="1" applyAlignment="1">
      <alignment horizontal="center" vertical="top" wrapText="1"/>
    </xf>
    <xf numFmtId="0" fontId="27" fillId="19" borderId="1" xfId="0" applyFont="1" applyFill="1" applyBorder="1" applyAlignment="1">
      <alignment horizontal="center" vertical="top" wrapText="1"/>
    </xf>
    <xf numFmtId="0" fontId="27" fillId="19" borderId="35" xfId="0" applyFont="1" applyFill="1" applyBorder="1" applyAlignment="1">
      <alignment horizontal="center" vertical="top" wrapText="1"/>
    </xf>
    <xf numFmtId="0" fontId="5" fillId="4" borderId="1" xfId="0" applyFont="1" applyFill="1" applyBorder="1" applyAlignment="1">
      <alignment horizontal="left" vertical="center" wrapText="1"/>
    </xf>
    <xf numFmtId="0" fontId="17" fillId="19" borderId="32" xfId="0" applyFont="1" applyFill="1" applyBorder="1" applyAlignment="1">
      <alignment horizontal="left" vertical="center" wrapText="1"/>
    </xf>
    <xf numFmtId="0" fontId="24" fillId="16" borderId="3" xfId="0" applyFont="1" applyFill="1" applyBorder="1" applyAlignment="1">
      <alignment horizontal="left" vertical="center"/>
    </xf>
    <xf numFmtId="0" fontId="24" fillId="16" borderId="9" xfId="0" applyFont="1" applyFill="1" applyBorder="1" applyAlignment="1">
      <alignment horizontal="left" vertical="center"/>
    </xf>
    <xf numFmtId="0" fontId="24" fillId="16" borderId="4" xfId="0" applyFont="1" applyFill="1" applyBorder="1" applyAlignment="1">
      <alignment horizontal="left" vertical="center"/>
    </xf>
    <xf numFmtId="0" fontId="17" fillId="0" borderId="3" xfId="0" applyFont="1" applyFill="1" applyBorder="1" applyAlignment="1">
      <alignment vertical="top" wrapText="1"/>
    </xf>
    <xf numFmtId="0" fontId="27" fillId="2" borderId="1" xfId="0" applyFont="1" applyFill="1" applyBorder="1" applyAlignment="1">
      <alignment vertical="top" wrapText="1"/>
    </xf>
    <xf numFmtId="0" fontId="17" fillId="8" borderId="9" xfId="0" applyFont="1" applyFill="1" applyBorder="1" applyAlignment="1">
      <alignment horizontal="left" vertical="center"/>
    </xf>
    <xf numFmtId="3" fontId="27" fillId="7" borderId="27" xfId="0" applyNumberFormat="1" applyFont="1" applyFill="1" applyBorder="1" applyAlignment="1">
      <alignment vertical="top" wrapText="1"/>
    </xf>
    <xf numFmtId="0" fontId="24" fillId="4" borderId="32" xfId="0" applyFont="1" applyFill="1" applyBorder="1" applyAlignment="1">
      <alignment horizontal="left" vertical="center"/>
    </xf>
    <xf numFmtId="3" fontId="27" fillId="19" borderId="1" xfId="0" applyNumberFormat="1" applyFont="1" applyFill="1" applyBorder="1" applyAlignment="1">
      <alignment vertical="top" wrapText="1"/>
    </xf>
    <xf numFmtId="0" fontId="17" fillId="16" borderId="10" xfId="0" applyFont="1" applyFill="1" applyBorder="1" applyAlignment="1">
      <alignment horizontal="center" vertical="top"/>
    </xf>
    <xf numFmtId="9" fontId="27" fillId="7" borderId="26" xfId="0" applyNumberFormat="1" applyFont="1" applyFill="1" applyBorder="1" applyAlignment="1">
      <alignment vertical="top" wrapText="1"/>
    </xf>
    <xf numFmtId="0" fontId="17" fillId="0" borderId="0" xfId="0" applyFont="1" applyBorder="1" applyAlignment="1">
      <alignment wrapText="1"/>
    </xf>
    <xf numFmtId="0" fontId="17" fillId="0" borderId="0" xfId="0" applyFont="1" applyAlignment="1">
      <alignment wrapText="1"/>
    </xf>
    <xf numFmtId="0" fontId="27" fillId="7" borderId="1" xfId="0" applyFont="1" applyFill="1" applyBorder="1" applyAlignment="1">
      <alignment vertical="top" wrapText="1"/>
    </xf>
    <xf numFmtId="0" fontId="27" fillId="0" borderId="40" xfId="0" applyFont="1" applyFill="1" applyBorder="1" applyAlignment="1">
      <alignment horizontal="left" vertical="center" wrapText="1"/>
    </xf>
    <xf numFmtId="3" fontId="27" fillId="0" borderId="40" xfId="0" applyNumberFormat="1" applyFont="1" applyFill="1" applyBorder="1" applyAlignment="1">
      <alignment horizontal="center" vertical="top" wrapText="1"/>
    </xf>
    <xf numFmtId="0" fontId="12" fillId="5" borderId="3" xfId="0" applyFont="1" applyFill="1" applyBorder="1" applyAlignment="1"/>
    <xf numFmtId="0" fontId="32" fillId="19" borderId="6" xfId="0" applyFont="1" applyFill="1" applyBorder="1" applyAlignment="1">
      <alignment horizontal="left" vertical="center" wrapText="1"/>
    </xf>
    <xf numFmtId="0" fontId="8" fillId="8" borderId="9" xfId="0" applyFont="1" applyFill="1" applyBorder="1" applyAlignment="1">
      <alignment wrapText="1"/>
    </xf>
    <xf numFmtId="0" fontId="8" fillId="8" borderId="4" xfId="0" applyFont="1" applyFill="1" applyBorder="1" applyAlignment="1">
      <alignment wrapText="1"/>
    </xf>
    <xf numFmtId="0" fontId="24" fillId="14" borderId="25" xfId="0" applyFont="1" applyFill="1" applyBorder="1" applyAlignment="1">
      <alignment horizontal="center" vertical="center"/>
    </xf>
    <xf numFmtId="0" fontId="24" fillId="14" borderId="10" xfId="0" applyFont="1" applyFill="1" applyBorder="1" applyAlignment="1">
      <alignment horizontal="center" vertical="center"/>
    </xf>
    <xf numFmtId="0" fontId="24" fillId="14" borderId="21" xfId="0" applyFont="1" applyFill="1" applyBorder="1" applyAlignment="1">
      <alignment horizontal="center" vertical="center"/>
    </xf>
    <xf numFmtId="165" fontId="36" fillId="11" borderId="26" xfId="0" applyNumberFormat="1" applyFont="1" applyFill="1" applyBorder="1" applyAlignment="1">
      <alignment vertical="center" wrapText="1"/>
    </xf>
    <xf numFmtId="165" fontId="36" fillId="11" borderId="6" xfId="0" applyNumberFormat="1" applyFont="1" applyFill="1" applyBorder="1" applyAlignment="1">
      <alignment vertical="center" wrapText="1"/>
    </xf>
    <xf numFmtId="165" fontId="36" fillId="11" borderId="22" xfId="0" applyNumberFormat="1" applyFont="1" applyFill="1" applyBorder="1" applyAlignment="1">
      <alignment vertical="center" wrapText="1"/>
    </xf>
    <xf numFmtId="0" fontId="12" fillId="5" borderId="1" xfId="0" applyFont="1" applyFill="1" applyBorder="1" applyAlignment="1"/>
    <xf numFmtId="0" fontId="0" fillId="0" borderId="1" xfId="0" applyBorder="1"/>
    <xf numFmtId="0" fontId="27" fillId="11" borderId="26" xfId="0" applyFont="1" applyFill="1" applyBorder="1" applyAlignment="1">
      <alignment vertical="center" wrapText="1"/>
    </xf>
    <xf numFmtId="0" fontId="27" fillId="11" borderId="6" xfId="0" applyFont="1" applyFill="1" applyBorder="1" applyAlignment="1">
      <alignment vertical="center" wrapText="1"/>
    </xf>
    <xf numFmtId="0" fontId="27" fillId="11" borderId="22" xfId="0" applyFont="1" applyFill="1" applyBorder="1" applyAlignment="1">
      <alignment vertical="center" wrapText="1"/>
    </xf>
    <xf numFmtId="0" fontId="36" fillId="0" borderId="8" xfId="0" applyFont="1" applyBorder="1"/>
    <xf numFmtId="0" fontId="34" fillId="0" borderId="5" xfId="0" applyFont="1" applyBorder="1"/>
    <xf numFmtId="0" fontId="34" fillId="0" borderId="7" xfId="0" applyFont="1" applyBorder="1"/>
    <xf numFmtId="165" fontId="27" fillId="11" borderId="1" xfId="0" applyNumberFormat="1" applyFont="1" applyFill="1" applyBorder="1" applyAlignment="1">
      <alignment horizontal="center" vertical="top" wrapText="1"/>
    </xf>
    <xf numFmtId="0" fontId="24" fillId="14" borderId="33" xfId="0" applyFont="1" applyFill="1" applyBorder="1" applyAlignment="1">
      <alignment horizontal="center" vertical="center"/>
    </xf>
    <xf numFmtId="0" fontId="24" fillId="14" borderId="32" xfId="0" applyFont="1" applyFill="1" applyBorder="1" applyAlignment="1">
      <alignment horizontal="center" vertical="center"/>
    </xf>
    <xf numFmtId="0" fontId="24" fillId="14" borderId="34" xfId="0" applyFont="1" applyFill="1" applyBorder="1" applyAlignment="1">
      <alignment horizontal="center" vertical="center"/>
    </xf>
    <xf numFmtId="0" fontId="27" fillId="11" borderId="1" xfId="0" applyFont="1" applyFill="1" applyBorder="1" applyAlignment="1">
      <alignment horizontal="center" vertical="center" wrapText="1"/>
    </xf>
    <xf numFmtId="0" fontId="27" fillId="11" borderId="41" xfId="0" applyFont="1" applyFill="1" applyBorder="1" applyAlignment="1">
      <alignment horizontal="center" vertical="center" wrapText="1"/>
    </xf>
    <xf numFmtId="0" fontId="27" fillId="11" borderId="42" xfId="0" applyFont="1" applyFill="1" applyBorder="1" applyAlignment="1">
      <alignment horizontal="center" vertical="center" wrapText="1"/>
    </xf>
    <xf numFmtId="0" fontId="27" fillId="11" borderId="43" xfId="0" applyFont="1" applyFill="1" applyBorder="1" applyAlignment="1">
      <alignment horizontal="center" vertical="center" wrapText="1"/>
    </xf>
    <xf numFmtId="0" fontId="27" fillId="11" borderId="40" xfId="0" applyFont="1" applyFill="1" applyBorder="1" applyAlignment="1">
      <alignment horizontal="center" vertical="center" wrapText="1"/>
    </xf>
    <xf numFmtId="0" fontId="7" fillId="0" borderId="31" xfId="0" applyFont="1" applyFill="1" applyBorder="1" applyAlignment="1">
      <alignment horizontal="center" vertical="top" wrapText="1"/>
    </xf>
    <xf numFmtId="3" fontId="27" fillId="11" borderId="40" xfId="0" applyNumberFormat="1" applyFont="1" applyFill="1" applyBorder="1" applyAlignment="1">
      <alignment horizontal="center" vertical="center" wrapText="1"/>
    </xf>
    <xf numFmtId="0" fontId="27" fillId="11" borderId="42" xfId="0" applyFont="1" applyFill="1" applyBorder="1" applyAlignment="1">
      <alignment horizontal="center" vertical="center"/>
    </xf>
    <xf numFmtId="165" fontId="27" fillId="3" borderId="40" xfId="0" applyNumberFormat="1" applyFont="1" applyFill="1" applyBorder="1" applyAlignment="1">
      <alignment horizontal="center" vertical="top" wrapText="1"/>
    </xf>
    <xf numFmtId="1" fontId="27" fillId="11" borderId="40" xfId="0" applyNumberFormat="1" applyFont="1" applyFill="1" applyBorder="1" applyAlignment="1">
      <alignment horizontal="center" vertical="center" wrapText="1"/>
    </xf>
    <xf numFmtId="1" fontId="27" fillId="11" borderId="42" xfId="0" applyNumberFormat="1" applyFont="1" applyFill="1" applyBorder="1" applyAlignment="1">
      <alignment horizontal="center" vertical="center" wrapText="1"/>
    </xf>
    <xf numFmtId="0" fontId="36" fillId="11" borderId="26" xfId="0" applyFont="1" applyFill="1" applyBorder="1" applyAlignment="1">
      <alignment vertical="center" wrapText="1"/>
    </xf>
    <xf numFmtId="0" fontId="36" fillId="11" borderId="6" xfId="0" applyFont="1" applyFill="1" applyBorder="1" applyAlignment="1">
      <alignment vertical="center" wrapText="1"/>
    </xf>
    <xf numFmtId="0" fontId="36" fillId="11" borderId="22" xfId="0" applyFont="1" applyFill="1" applyBorder="1" applyAlignment="1">
      <alignment vertical="center" wrapText="1"/>
    </xf>
    <xf numFmtId="1" fontId="36" fillId="11" borderId="6" xfId="0" applyNumberFormat="1" applyFont="1" applyFill="1" applyBorder="1" applyAlignment="1">
      <alignment vertical="center" wrapText="1"/>
    </xf>
    <xf numFmtId="0" fontId="0" fillId="0" borderId="0" xfId="0" applyAlignment="1">
      <alignment vertical="top" wrapText="1"/>
    </xf>
    <xf numFmtId="3" fontId="35" fillId="11" borderId="4" xfId="0" applyNumberFormat="1" applyFont="1" applyFill="1" applyBorder="1" applyAlignment="1">
      <alignment vertical="top" wrapText="1"/>
    </xf>
    <xf numFmtId="0" fontId="17" fillId="0" borderId="1" xfId="0" applyFont="1" applyFill="1" applyBorder="1" applyAlignment="1">
      <alignment vertical="top" wrapText="1"/>
    </xf>
    <xf numFmtId="1" fontId="27" fillId="3" borderId="1" xfId="0" applyNumberFormat="1" applyFont="1" applyFill="1" applyBorder="1" applyAlignment="1">
      <alignment vertical="top" wrapText="1"/>
    </xf>
    <xf numFmtId="0" fontId="0" fillId="0" borderId="28" xfId="0" applyBorder="1"/>
    <xf numFmtId="0" fontId="0" fillId="0" borderId="28" xfId="0" applyBorder="1" applyAlignment="1">
      <alignment wrapText="1"/>
    </xf>
    <xf numFmtId="0" fontId="0" fillId="0" borderId="8" xfId="0" applyBorder="1"/>
    <xf numFmtId="165" fontId="27" fillId="11" borderId="6" xfId="0" applyNumberFormat="1" applyFont="1" applyFill="1" applyBorder="1" applyAlignment="1">
      <alignment vertical="center" wrapText="1"/>
    </xf>
    <xf numFmtId="165" fontId="27" fillId="11" borderId="7" xfId="0" applyNumberFormat="1" applyFont="1" applyFill="1" applyBorder="1" applyAlignment="1">
      <alignment vertical="center" wrapText="1"/>
    </xf>
    <xf numFmtId="165" fontId="35" fillId="11" borderId="6" xfId="0" applyNumberFormat="1" applyFont="1" applyFill="1" applyBorder="1" applyAlignment="1">
      <alignment vertical="center" wrapText="1"/>
    </xf>
    <xf numFmtId="165" fontId="35" fillId="11" borderId="22" xfId="0" applyNumberFormat="1" applyFont="1" applyFill="1" applyBorder="1" applyAlignment="1">
      <alignment vertical="center" wrapText="1"/>
    </xf>
    <xf numFmtId="165" fontId="27" fillId="11" borderId="26" xfId="0" applyNumberFormat="1" applyFont="1" applyFill="1" applyBorder="1" applyAlignment="1">
      <alignment vertical="center" wrapText="1"/>
    </xf>
    <xf numFmtId="0" fontId="8" fillId="8" borderId="2" xfId="0" applyFont="1" applyFill="1" applyBorder="1" applyAlignment="1">
      <alignment wrapText="1"/>
    </xf>
    <xf numFmtId="0" fontId="8" fillId="8" borderId="36" xfId="0" applyFont="1" applyFill="1" applyBorder="1" applyAlignment="1">
      <alignment wrapText="1"/>
    </xf>
    <xf numFmtId="0" fontId="27" fillId="19" borderId="1" xfId="2" applyFont="1" applyFill="1" applyBorder="1" applyAlignment="1">
      <alignment horizontal="left" vertical="top" wrapText="1"/>
    </xf>
    <xf numFmtId="0" fontId="24" fillId="19" borderId="0" xfId="0" applyFont="1" applyFill="1" applyBorder="1" applyAlignment="1">
      <alignment vertical="center"/>
    </xf>
    <xf numFmtId="0" fontId="8" fillId="19" borderId="0" xfId="0" applyFont="1" applyFill="1" applyBorder="1" applyAlignment="1">
      <alignment wrapText="1"/>
    </xf>
    <xf numFmtId="0" fontId="0" fillId="0" borderId="3" xfId="0" applyBorder="1"/>
    <xf numFmtId="0" fontId="0" fillId="0" borderId="9" xfId="0" applyBorder="1"/>
    <xf numFmtId="0" fontId="6" fillId="0" borderId="5" xfId="0" applyFont="1" applyFill="1" applyBorder="1" applyAlignment="1">
      <alignment horizontal="left" wrapText="1"/>
    </xf>
    <xf numFmtId="0" fontId="6" fillId="0" borderId="7" xfId="0" applyFont="1" applyFill="1" applyBorder="1" applyAlignment="1">
      <alignment horizontal="left" wrapText="1"/>
    </xf>
    <xf numFmtId="0" fontId="17" fillId="0" borderId="8" xfId="0" applyFont="1" applyFill="1" applyBorder="1" applyAlignment="1">
      <alignment horizontal="center" vertical="top" wrapText="1"/>
    </xf>
    <xf numFmtId="0" fontId="24" fillId="14" borderId="1" xfId="0" applyFont="1" applyFill="1" applyBorder="1" applyAlignment="1">
      <alignment horizontal="center" vertical="center"/>
    </xf>
    <xf numFmtId="0" fontId="24" fillId="14" borderId="23" xfId="0" applyFont="1" applyFill="1" applyBorder="1" applyAlignment="1">
      <alignment horizontal="center" vertical="center"/>
    </xf>
    <xf numFmtId="0" fontId="24" fillId="14" borderId="27" xfId="0" applyFont="1" applyFill="1" applyBorder="1" applyAlignment="1">
      <alignment horizontal="center" vertical="center"/>
    </xf>
    <xf numFmtId="0" fontId="36" fillId="11" borderId="1" xfId="0" applyFont="1" applyFill="1" applyBorder="1" applyAlignment="1">
      <alignment horizontal="center" vertical="center" wrapText="1"/>
    </xf>
    <xf numFmtId="3" fontId="36" fillId="11" borderId="1" xfId="0" applyNumberFormat="1" applyFont="1" applyFill="1" applyBorder="1" applyAlignment="1">
      <alignment horizontal="center" vertical="center" wrapText="1"/>
    </xf>
    <xf numFmtId="0" fontId="36" fillId="11" borderId="23" xfId="0" applyFont="1" applyFill="1" applyBorder="1" applyAlignment="1">
      <alignment horizontal="center" vertical="center" wrapText="1"/>
    </xf>
    <xf numFmtId="0" fontId="8" fillId="21" borderId="2" xfId="0" applyFont="1" applyFill="1" applyBorder="1" applyAlignment="1">
      <alignment wrapText="1"/>
    </xf>
    <xf numFmtId="0" fontId="8" fillId="21" borderId="36" xfId="0" applyFont="1" applyFill="1" applyBorder="1" applyAlignment="1">
      <alignment wrapText="1"/>
    </xf>
    <xf numFmtId="0" fontId="8" fillId="21" borderId="39" xfId="0" applyFont="1" applyFill="1" applyBorder="1" applyAlignment="1">
      <alignment wrapText="1"/>
    </xf>
    <xf numFmtId="0" fontId="0" fillId="0" borderId="39" xfId="0" applyBorder="1"/>
    <xf numFmtId="0" fontId="0" fillId="0" borderId="8" xfId="0" applyBorder="1" applyAlignment="1">
      <alignment wrapText="1"/>
    </xf>
    <xf numFmtId="0" fontId="0" fillId="0" borderId="5" xfId="0" applyBorder="1" applyAlignment="1">
      <alignment vertical="top" wrapText="1"/>
    </xf>
    <xf numFmtId="0" fontId="0" fillId="0" borderId="5" xfId="0" applyBorder="1" applyAlignment="1">
      <alignment wrapText="1"/>
    </xf>
    <xf numFmtId="0" fontId="0" fillId="0" borderId="7" xfId="0" applyBorder="1" applyAlignment="1">
      <alignment wrapText="1"/>
    </xf>
    <xf numFmtId="0" fontId="12" fillId="5" borderId="31" xfId="0" applyFont="1" applyFill="1" applyBorder="1" applyAlignment="1"/>
    <xf numFmtId="0" fontId="12" fillId="5" borderId="2" xfId="0" applyFont="1" applyFill="1" applyBorder="1" applyAlignment="1"/>
    <xf numFmtId="0" fontId="12" fillId="5" borderId="36" xfId="0" applyFont="1" applyFill="1" applyBorder="1" applyAlignment="1"/>
    <xf numFmtId="0" fontId="17" fillId="19" borderId="2" xfId="0" applyFont="1" applyFill="1" applyBorder="1" applyAlignment="1">
      <alignment vertical="top" wrapText="1"/>
    </xf>
    <xf numFmtId="3" fontId="17" fillId="19" borderId="2" xfId="0" applyNumberFormat="1" applyFont="1" applyFill="1" applyBorder="1" applyAlignment="1">
      <alignment vertical="top" wrapText="1"/>
    </xf>
    <xf numFmtId="0" fontId="0" fillId="19" borderId="2" xfId="0" applyFill="1" applyBorder="1" applyAlignment="1">
      <alignment wrapText="1"/>
    </xf>
    <xf numFmtId="3" fontId="0" fillId="0" borderId="0" xfId="0" applyNumberFormat="1" applyFont="1" applyFill="1" applyBorder="1" applyAlignment="1">
      <alignment vertical="top" wrapText="1"/>
    </xf>
    <xf numFmtId="0" fontId="0" fillId="0" borderId="0" xfId="0" applyFill="1" applyBorder="1" applyAlignment="1">
      <alignment vertical="top"/>
    </xf>
    <xf numFmtId="0" fontId="0" fillId="0" borderId="0" xfId="0" applyAlignment="1">
      <alignment vertical="top"/>
    </xf>
    <xf numFmtId="0" fontId="0" fillId="19" borderId="0" xfId="0" applyFill="1" applyBorder="1" applyAlignment="1">
      <alignment vertical="top"/>
    </xf>
    <xf numFmtId="3" fontId="0" fillId="19" borderId="0" xfId="0" applyNumberFormat="1" applyFont="1" applyFill="1" applyBorder="1" applyAlignment="1">
      <alignment vertical="top" wrapText="1"/>
    </xf>
    <xf numFmtId="0" fontId="17" fillId="2" borderId="4" xfId="0" applyFont="1" applyFill="1" applyBorder="1" applyAlignment="1">
      <alignment vertical="top" wrapText="1"/>
    </xf>
    <xf numFmtId="0" fontId="8" fillId="8" borderId="1" xfId="0" applyFont="1" applyFill="1" applyBorder="1" applyAlignment="1">
      <alignment wrapText="1"/>
    </xf>
    <xf numFmtId="0" fontId="26" fillId="15" borderId="1" xfId="0" applyFont="1" applyFill="1" applyBorder="1" applyAlignment="1">
      <alignment horizontal="right" vertical="top"/>
    </xf>
    <xf numFmtId="0" fontId="26" fillId="14" borderId="1" xfId="0" applyFont="1" applyFill="1" applyBorder="1" applyAlignment="1">
      <alignment horizontal="right" vertical="top"/>
    </xf>
    <xf numFmtId="0" fontId="26" fillId="16" borderId="1" xfId="0" applyFont="1" applyFill="1" applyBorder="1" applyAlignment="1">
      <alignment horizontal="right" vertical="top" wrapText="1"/>
    </xf>
    <xf numFmtId="0" fontId="26" fillId="9" borderId="1" xfId="0" applyFont="1" applyFill="1" applyBorder="1" applyAlignment="1">
      <alignment horizontal="right" vertical="top" wrapText="1"/>
    </xf>
    <xf numFmtId="0" fontId="0" fillId="0" borderId="1" xfId="0" applyBorder="1" applyAlignment="1">
      <alignment wrapText="1"/>
    </xf>
    <xf numFmtId="3" fontId="27" fillId="2" borderId="1" xfId="0" applyNumberFormat="1" applyFont="1" applyFill="1" applyBorder="1" applyAlignment="1">
      <alignment horizontal="right" wrapText="1"/>
    </xf>
    <xf numFmtId="3" fontId="27" fillId="12" borderId="1" xfId="0" applyNumberFormat="1" applyFont="1" applyFill="1" applyBorder="1" applyAlignment="1">
      <alignment horizontal="right" wrapText="1"/>
    </xf>
    <xf numFmtId="0" fontId="0" fillId="0" borderId="6" xfId="0" applyBorder="1"/>
    <xf numFmtId="0" fontId="26" fillId="15" borderId="6" xfId="0" applyFont="1" applyFill="1" applyBorder="1" applyAlignment="1">
      <alignment horizontal="right" vertical="top"/>
    </xf>
    <xf numFmtId="0" fontId="26" fillId="14" borderId="6" xfId="0" applyFont="1" applyFill="1" applyBorder="1" applyAlignment="1">
      <alignment horizontal="right" vertical="top"/>
    </xf>
    <xf numFmtId="0" fontId="26" fillId="16" borderId="6" xfId="0" applyFont="1" applyFill="1" applyBorder="1" applyAlignment="1">
      <alignment horizontal="right" vertical="top" wrapText="1"/>
    </xf>
    <xf numFmtId="0" fontId="26" fillId="9" borderId="6" xfId="0" applyFont="1" applyFill="1" applyBorder="1" applyAlignment="1">
      <alignment horizontal="right" vertical="top" wrapText="1"/>
    </xf>
    <xf numFmtId="0" fontId="8" fillId="22" borderId="9" xfId="0" applyFont="1" applyFill="1" applyBorder="1" applyAlignment="1">
      <alignment wrapText="1"/>
    </xf>
    <xf numFmtId="0" fontId="8" fillId="22" borderId="4" xfId="0" applyFont="1" applyFill="1" applyBorder="1" applyAlignment="1">
      <alignment wrapText="1"/>
    </xf>
    <xf numFmtId="3" fontId="17" fillId="10" borderId="0" xfId="0" applyNumberFormat="1" applyFont="1" applyFill="1" applyBorder="1"/>
    <xf numFmtId="3" fontId="17" fillId="12" borderId="5" xfId="0" applyNumberFormat="1" applyFont="1" applyFill="1" applyBorder="1"/>
    <xf numFmtId="9" fontId="17" fillId="12" borderId="5" xfId="1" applyFont="1" applyFill="1" applyBorder="1"/>
    <xf numFmtId="9" fontId="17" fillId="12" borderId="15" xfId="0" applyNumberFormat="1" applyFont="1" applyFill="1" applyBorder="1"/>
    <xf numFmtId="9" fontId="17" fillId="10" borderId="5" xfId="0" applyNumberFormat="1" applyFont="1" applyFill="1" applyBorder="1"/>
    <xf numFmtId="3" fontId="17" fillId="12" borderId="2" xfId="0" applyNumberFormat="1" applyFont="1" applyFill="1" applyBorder="1"/>
    <xf numFmtId="9" fontId="17" fillId="12" borderId="2" xfId="0" applyNumberFormat="1" applyFont="1" applyFill="1" applyBorder="1"/>
    <xf numFmtId="37" fontId="9" fillId="8" borderId="0" xfId="3" applyNumberFormat="1" applyFont="1" applyFill="1" applyBorder="1" applyAlignment="1">
      <alignment vertical="center"/>
    </xf>
    <xf numFmtId="0" fontId="27" fillId="0" borderId="1" xfId="0" applyFont="1" applyFill="1" applyBorder="1" applyAlignment="1">
      <alignment horizontal="center" vertical="top" wrapText="1"/>
    </xf>
    <xf numFmtId="0" fontId="27" fillId="19" borderId="1" xfId="0" applyFont="1" applyFill="1" applyBorder="1" applyAlignment="1">
      <alignment horizontal="center" vertical="top" wrapText="1"/>
    </xf>
    <xf numFmtId="0" fontId="17" fillId="0" borderId="0" xfId="0" applyFont="1" applyBorder="1"/>
    <xf numFmtId="0" fontId="17" fillId="19" borderId="0" xfId="0" applyFont="1" applyFill="1" applyBorder="1"/>
    <xf numFmtId="0" fontId="17" fillId="0" borderId="0" xfId="0" applyFont="1" applyFill="1" applyBorder="1" applyAlignment="1">
      <alignment horizontal="center" vertical="top" wrapText="1"/>
    </xf>
    <xf numFmtId="0" fontId="17" fillId="11" borderId="0" xfId="0" applyFont="1" applyFill="1" applyBorder="1" applyAlignment="1">
      <alignment horizontal="center" vertical="top" wrapText="1"/>
    </xf>
    <xf numFmtId="3" fontId="17" fillId="11" borderId="0" xfId="0" applyNumberFormat="1" applyFont="1" applyFill="1" applyBorder="1" applyAlignment="1">
      <alignment horizontal="center" vertical="top" wrapText="1"/>
    </xf>
    <xf numFmtId="0" fontId="17" fillId="11" borderId="0" xfId="0" applyFont="1" applyFill="1" applyBorder="1" applyAlignment="1">
      <alignment horizontal="center" vertical="center" wrapText="1"/>
    </xf>
    <xf numFmtId="167" fontId="17" fillId="11" borderId="0" xfId="0" applyNumberFormat="1" applyFont="1" applyFill="1" applyBorder="1" applyAlignment="1">
      <alignment horizontal="center" vertical="top" wrapText="1"/>
    </xf>
    <xf numFmtId="167" fontId="17" fillId="11" borderId="0" xfId="0" applyNumberFormat="1" applyFont="1" applyFill="1" applyBorder="1" applyAlignment="1">
      <alignment horizontal="center" vertical="center" wrapText="1"/>
    </xf>
    <xf numFmtId="3" fontId="27" fillId="10" borderId="1" xfId="0" applyNumberFormat="1" applyFont="1" applyFill="1" applyBorder="1" applyAlignment="1">
      <alignment horizontal="right" wrapText="1"/>
    </xf>
    <xf numFmtId="165" fontId="17" fillId="16" borderId="1" xfId="0" applyNumberFormat="1" applyFont="1" applyFill="1" applyBorder="1" applyAlignment="1">
      <alignment horizontal="center" vertical="top"/>
    </xf>
    <xf numFmtId="165" fontId="17" fillId="3" borderId="1" xfId="0" applyNumberFormat="1" applyFont="1" applyFill="1" applyBorder="1" applyAlignment="1">
      <alignment horizontal="center" vertical="top" wrapText="1"/>
    </xf>
    <xf numFmtId="165" fontId="17" fillId="10" borderId="1" xfId="0" applyNumberFormat="1" applyFont="1" applyFill="1" applyBorder="1" applyAlignment="1">
      <alignment horizontal="center" vertical="top" wrapText="1"/>
    </xf>
    <xf numFmtId="9" fontId="18" fillId="12" borderId="17" xfId="1" applyFont="1" applyFill="1" applyBorder="1" applyAlignment="1">
      <alignment vertical="center"/>
    </xf>
    <xf numFmtId="0" fontId="17" fillId="12" borderId="0" xfId="0" applyFont="1" applyFill="1" applyBorder="1" applyAlignment="1">
      <alignment horizontal="center"/>
    </xf>
    <xf numFmtId="0" fontId="17" fillId="12" borderId="14" xfId="0" applyFont="1" applyFill="1" applyBorder="1" applyAlignment="1">
      <alignment horizontal="center"/>
    </xf>
    <xf numFmtId="0" fontId="17" fillId="10" borderId="0" xfId="0" applyFont="1" applyFill="1" applyAlignment="1">
      <alignment horizontal="center"/>
    </xf>
    <xf numFmtId="0" fontId="14" fillId="5" borderId="2" xfId="2" applyFont="1" applyFill="1" applyBorder="1" applyAlignment="1">
      <alignment horizontal="left" vertical="center" wrapText="1"/>
    </xf>
    <xf numFmtId="0" fontId="14" fillId="5" borderId="9" xfId="2" applyFont="1" applyFill="1" applyBorder="1" applyAlignment="1">
      <alignment horizontal="left" vertical="center" wrapText="1"/>
    </xf>
    <xf numFmtId="0" fontId="14" fillId="5" borderId="0" xfId="2" applyFont="1" applyFill="1" applyBorder="1" applyAlignment="1">
      <alignment horizontal="left" vertical="center" wrapText="1"/>
    </xf>
    <xf numFmtId="0" fontId="17" fillId="8" borderId="9" xfId="0" applyFont="1" applyFill="1" applyBorder="1" applyAlignment="1">
      <alignment wrapText="1"/>
    </xf>
    <xf numFmtId="0" fontId="16" fillId="5" borderId="8" xfId="2" applyFont="1" applyFill="1" applyBorder="1" applyAlignment="1">
      <alignment vertical="center"/>
    </xf>
    <xf numFmtId="0" fontId="16" fillId="5" borderId="5" xfId="2" applyFont="1" applyFill="1" applyBorder="1" applyAlignment="1">
      <alignment vertical="center"/>
    </xf>
    <xf numFmtId="165" fontId="16" fillId="5" borderId="8" xfId="3" applyNumberFormat="1" applyFont="1" applyFill="1" applyBorder="1" applyAlignment="1">
      <alignment vertical="center"/>
    </xf>
    <xf numFmtId="165" fontId="16" fillId="5" borderId="5" xfId="3" applyNumberFormat="1" applyFont="1" applyFill="1" applyBorder="1" applyAlignment="1">
      <alignment vertical="center"/>
    </xf>
    <xf numFmtId="0" fontId="1" fillId="8" borderId="0" xfId="0" applyFont="1" applyFill="1" applyBorder="1" applyAlignment="1">
      <alignment horizontal="right" vertical="center"/>
    </xf>
    <xf numFmtId="0" fontId="1" fillId="8" borderId="5" xfId="0" applyFont="1" applyFill="1" applyBorder="1" applyAlignment="1">
      <alignment horizontal="right" vertical="center"/>
    </xf>
    <xf numFmtId="0" fontId="1" fillId="5" borderId="0" xfId="0" applyFont="1" applyFill="1" applyBorder="1" applyAlignment="1">
      <alignment horizontal="left" vertical="center"/>
    </xf>
    <xf numFmtId="0" fontId="1" fillId="5" borderId="5" xfId="0" applyFont="1" applyFill="1" applyBorder="1" applyAlignment="1">
      <alignment horizontal="left" vertical="center"/>
    </xf>
    <xf numFmtId="0" fontId="17" fillId="8" borderId="5" xfId="0" applyFont="1" applyFill="1" applyBorder="1" applyAlignment="1">
      <alignment horizontal="left" vertical="center" wrapText="1"/>
    </xf>
    <xf numFmtId="0" fontId="17" fillId="8" borderId="2" xfId="0" applyFont="1" applyFill="1" applyBorder="1" applyAlignment="1">
      <alignment wrapText="1"/>
    </xf>
    <xf numFmtId="0" fontId="17" fillId="8" borderId="9" xfId="0" applyFont="1" applyFill="1" applyBorder="1" applyAlignment="1">
      <alignment horizontal="left" vertical="center" wrapText="1"/>
    </xf>
    <xf numFmtId="0" fontId="17" fillId="8" borderId="9" xfId="0" applyFont="1" applyFill="1" applyBorder="1" applyAlignment="1">
      <alignment horizontal="left" vertical="center"/>
    </xf>
    <xf numFmtId="0" fontId="17" fillId="8" borderId="9" xfId="0" applyFont="1" applyFill="1" applyBorder="1" applyAlignment="1">
      <alignment horizontal="left" wrapText="1"/>
    </xf>
    <xf numFmtId="0" fontId="24" fillId="17" borderId="24" xfId="0" applyFont="1" applyFill="1" applyBorder="1" applyAlignment="1">
      <alignment horizontal="center" vertical="center"/>
    </xf>
    <xf numFmtId="0" fontId="24" fillId="17" borderId="9" xfId="0" applyFont="1" applyFill="1" applyBorder="1" applyAlignment="1">
      <alignment horizontal="center" vertical="center"/>
    </xf>
    <xf numFmtId="0" fontId="24" fillId="17" borderId="16" xfId="0" applyFont="1" applyFill="1" applyBorder="1" applyAlignment="1">
      <alignment horizontal="center" vertical="center"/>
    </xf>
    <xf numFmtId="0" fontId="24" fillId="17" borderId="4" xfId="0" applyFont="1" applyFill="1" applyBorder="1" applyAlignment="1">
      <alignment horizontal="center" vertical="center"/>
    </xf>
    <xf numFmtId="0" fontId="24" fillId="4" borderId="31" xfId="0" applyFont="1" applyFill="1" applyBorder="1" applyAlignment="1">
      <alignment horizontal="left" vertical="center" wrapText="1"/>
    </xf>
    <xf numFmtId="0" fontId="24" fillId="4" borderId="36" xfId="0" applyFont="1" applyFill="1" applyBorder="1" applyAlignment="1">
      <alignment horizontal="left" vertical="center" wrapText="1"/>
    </xf>
    <xf numFmtId="0" fontId="12" fillId="0" borderId="0" xfId="0" applyFont="1" applyFill="1" applyBorder="1" applyAlignment="1">
      <alignment horizontal="center" vertical="center"/>
    </xf>
    <xf numFmtId="0" fontId="27" fillId="0" borderId="28"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2" borderId="28"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0" borderId="1" xfId="0" applyFont="1" applyFill="1" applyBorder="1" applyAlignment="1">
      <alignment horizontal="center" vertical="top" wrapText="1"/>
    </xf>
    <xf numFmtId="3" fontId="27" fillId="3" borderId="1" xfId="0" applyNumberFormat="1" applyFont="1" applyFill="1" applyBorder="1" applyAlignment="1">
      <alignment horizontal="center" wrapText="1"/>
    </xf>
    <xf numFmtId="0" fontId="12" fillId="5" borderId="9" xfId="0" applyFont="1" applyFill="1" applyBorder="1" applyAlignment="1"/>
    <xf numFmtId="0" fontId="12" fillId="5" borderId="4" xfId="0" applyFont="1" applyFill="1" applyBorder="1" applyAlignment="1"/>
    <xf numFmtId="0" fontId="26" fillId="7" borderId="3" xfId="0" applyFont="1" applyFill="1" applyBorder="1" applyAlignment="1">
      <alignment horizontal="center"/>
    </xf>
    <xf numFmtId="0" fontId="26" fillId="7" borderId="9" xfId="0" applyFont="1" applyFill="1" applyBorder="1" applyAlignment="1">
      <alignment horizontal="center"/>
    </xf>
    <xf numFmtId="0" fontId="26" fillId="7" borderId="4" xfId="0" applyFont="1" applyFill="1" applyBorder="1" applyAlignment="1">
      <alignment horizontal="center"/>
    </xf>
    <xf numFmtId="0" fontId="24" fillId="14" borderId="3" xfId="0" applyFont="1" applyFill="1" applyBorder="1" applyAlignment="1">
      <alignment horizontal="center" vertical="center"/>
    </xf>
    <xf numFmtId="0" fontId="24" fillId="14" borderId="9" xfId="0" applyFont="1" applyFill="1" applyBorder="1" applyAlignment="1">
      <alignment horizontal="center" vertical="center"/>
    </xf>
    <xf numFmtId="0" fontId="24" fillId="14" borderId="4" xfId="0" applyFont="1" applyFill="1" applyBorder="1" applyAlignment="1">
      <alignment horizontal="center" vertical="center"/>
    </xf>
    <xf numFmtId="0" fontId="24" fillId="17" borderId="3" xfId="0" applyFont="1" applyFill="1" applyBorder="1" applyAlignment="1">
      <alignment horizontal="center" vertical="center"/>
    </xf>
    <xf numFmtId="0" fontId="8" fillId="8" borderId="3" xfId="0" applyFont="1" applyFill="1" applyBorder="1" applyAlignment="1">
      <alignment horizontal="left" vertical="center" wrapText="1"/>
    </xf>
    <xf numFmtId="0" fontId="8" fillId="8" borderId="9" xfId="0" applyFont="1" applyFill="1" applyBorder="1" applyAlignment="1">
      <alignment horizontal="left" vertical="center" wrapText="1"/>
    </xf>
    <xf numFmtId="0" fontId="26" fillId="9" borderId="10" xfId="0" applyFont="1" applyFill="1" applyBorder="1" applyAlignment="1">
      <alignment horizontal="center" vertical="top" wrapText="1"/>
    </xf>
    <xf numFmtId="3" fontId="27" fillId="3" borderId="6" xfId="0" applyNumberFormat="1" applyFont="1" applyFill="1" applyBorder="1" applyAlignment="1">
      <alignment horizontal="center" wrapText="1"/>
    </xf>
    <xf numFmtId="0" fontId="27" fillId="19" borderId="28" xfId="0" applyFont="1" applyFill="1" applyBorder="1" applyAlignment="1">
      <alignment horizontal="left" vertical="center" wrapText="1"/>
    </xf>
    <xf numFmtId="0" fontId="27" fillId="19" borderId="0" xfId="0" applyFont="1" applyFill="1" applyBorder="1" applyAlignment="1">
      <alignment horizontal="left" vertical="center" wrapText="1"/>
    </xf>
    <xf numFmtId="0" fontId="27" fillId="19" borderId="39" xfId="0" applyFont="1" applyFill="1" applyBorder="1" applyAlignment="1">
      <alignment horizontal="left" vertical="center" wrapText="1"/>
    </xf>
    <xf numFmtId="0" fontId="27" fillId="19" borderId="8" xfId="0" applyFont="1" applyFill="1" applyBorder="1" applyAlignment="1">
      <alignment horizontal="left" vertical="center" wrapText="1"/>
    </xf>
    <xf numFmtId="0" fontId="27" fillId="19" borderId="5" xfId="0" applyFont="1" applyFill="1" applyBorder="1" applyAlignment="1">
      <alignment horizontal="left" vertical="center" wrapText="1"/>
    </xf>
    <xf numFmtId="0" fontId="27" fillId="19" borderId="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0" fillId="0" borderId="0" xfId="0" applyBorder="1" applyAlignment="1">
      <alignment horizontal="center" wrapText="1"/>
    </xf>
    <xf numFmtId="0" fontId="8" fillId="8" borderId="3" xfId="0" applyFont="1" applyFill="1" applyBorder="1" applyAlignment="1">
      <alignment horizontal="left" vertical="top" wrapText="1"/>
    </xf>
    <xf numFmtId="0" fontId="8" fillId="8" borderId="9" xfId="0" applyFont="1" applyFill="1" applyBorder="1" applyAlignment="1">
      <alignment horizontal="left" vertical="top" wrapText="1"/>
    </xf>
    <xf numFmtId="0" fontId="37" fillId="4" borderId="31"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27" fillId="0" borderId="39" xfId="0" applyFont="1" applyFill="1" applyBorder="1" applyAlignment="1">
      <alignment horizontal="left" vertical="center" wrapText="1"/>
    </xf>
    <xf numFmtId="0" fontId="33" fillId="4" borderId="13" xfId="0" applyFont="1" applyFill="1" applyBorder="1" applyAlignment="1">
      <alignment horizontal="left" vertical="center" wrapText="1"/>
    </xf>
    <xf numFmtId="0" fontId="33" fillId="4" borderId="12" xfId="0" applyFont="1" applyFill="1" applyBorder="1" applyAlignment="1">
      <alignment horizontal="left" vertical="center" wrapText="1"/>
    </xf>
    <xf numFmtId="0" fontId="27" fillId="0" borderId="29" xfId="0" applyFont="1" applyFill="1" applyBorder="1" applyAlignment="1">
      <alignment horizontal="left" vertical="top" wrapText="1"/>
    </xf>
    <xf numFmtId="0" fontId="27" fillId="0" borderId="30" xfId="0" applyFont="1" applyFill="1" applyBorder="1" applyAlignment="1">
      <alignment horizontal="left" vertical="top" wrapText="1"/>
    </xf>
    <xf numFmtId="0" fontId="33" fillId="4" borderId="13"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27" fillId="19" borderId="29" xfId="0" applyFont="1" applyFill="1" applyBorder="1" applyAlignment="1">
      <alignment horizontal="left" vertical="center" wrapText="1"/>
    </xf>
    <xf numFmtId="0" fontId="27" fillId="19" borderId="30" xfId="0" applyFont="1" applyFill="1" applyBorder="1" applyAlignment="1">
      <alignment horizontal="left" vertical="center" wrapText="1"/>
    </xf>
    <xf numFmtId="0" fontId="8" fillId="5" borderId="0" xfId="0" applyFont="1" applyFill="1" applyBorder="1" applyAlignment="1">
      <alignment horizontal="left" vertical="top" wrapText="1"/>
    </xf>
    <xf numFmtId="0" fontId="12" fillId="5" borderId="3" xfId="0" applyFont="1" applyFill="1" applyBorder="1" applyAlignment="1">
      <alignment vertical="center"/>
    </xf>
    <xf numFmtId="0" fontId="12" fillId="5" borderId="9" xfId="0" applyFont="1" applyFill="1" applyBorder="1" applyAlignment="1">
      <alignment vertical="center"/>
    </xf>
    <xf numFmtId="0" fontId="24" fillId="4" borderId="27"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23"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27" xfId="0" applyFont="1" applyFill="1" applyBorder="1" applyAlignment="1">
      <alignment horizontal="center" vertical="center"/>
    </xf>
    <xf numFmtId="0" fontId="27" fillId="19" borderId="3" xfId="0" applyFont="1" applyFill="1" applyBorder="1" applyAlignment="1">
      <alignment horizontal="left" vertical="center" wrapText="1"/>
    </xf>
    <xf numFmtId="0" fontId="27" fillId="19" borderId="4" xfId="0" applyFont="1" applyFill="1" applyBorder="1" applyAlignment="1">
      <alignment horizontal="left" vertical="center" wrapText="1"/>
    </xf>
    <xf numFmtId="0" fontId="27" fillId="0" borderId="29" xfId="0" applyFont="1" applyFill="1" applyBorder="1" applyAlignment="1">
      <alignment horizontal="center" vertical="top" wrapText="1"/>
    </xf>
    <xf numFmtId="0" fontId="27" fillId="0" borderId="30" xfId="0" applyFont="1" applyFill="1" applyBorder="1" applyAlignment="1">
      <alignment horizontal="center" vertical="top" wrapText="1"/>
    </xf>
    <xf numFmtId="0" fontId="12" fillId="5" borderId="3" xfId="0" applyFont="1" applyFill="1" applyBorder="1" applyAlignment="1"/>
    <xf numFmtId="0" fontId="27" fillId="0" borderId="8"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12" fillId="17" borderId="24"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16" xfId="0" applyFont="1" applyFill="1" applyBorder="1" applyAlignment="1">
      <alignment horizontal="center" vertical="center"/>
    </xf>
    <xf numFmtId="0" fontId="8" fillId="8" borderId="4" xfId="0" applyFont="1" applyFill="1" applyBorder="1" applyAlignment="1">
      <alignment horizontal="left" vertical="center" wrapText="1"/>
    </xf>
    <xf numFmtId="0" fontId="24" fillId="7" borderId="3" xfId="0" applyFont="1" applyFill="1" applyBorder="1" applyAlignment="1">
      <alignment horizontal="center"/>
    </xf>
    <xf numFmtId="0" fontId="24" fillId="7" borderId="9" xfId="0" applyFont="1" applyFill="1" applyBorder="1" applyAlignment="1">
      <alignment horizontal="center"/>
    </xf>
    <xf numFmtId="0" fontId="24" fillId="7" borderId="4" xfId="0" applyFont="1" applyFill="1" applyBorder="1" applyAlignment="1">
      <alignment horizontal="center"/>
    </xf>
    <xf numFmtId="0" fontId="24" fillId="16" borderId="3" xfId="0" applyFont="1" applyFill="1" applyBorder="1" applyAlignment="1">
      <alignment horizontal="center" vertical="center"/>
    </xf>
    <xf numFmtId="0" fontId="24" fillId="16" borderId="9" xfId="0" applyFont="1" applyFill="1" applyBorder="1" applyAlignment="1">
      <alignment horizontal="center" vertical="center"/>
    </xf>
    <xf numFmtId="0" fontId="24" fillId="16" borderId="4" xfId="0" applyFont="1" applyFill="1" applyBorder="1" applyAlignment="1">
      <alignment horizontal="center" vertical="center"/>
    </xf>
    <xf numFmtId="0" fontId="27" fillId="19" borderId="31" xfId="0" applyFont="1" applyFill="1" applyBorder="1" applyAlignment="1">
      <alignment horizontal="left" vertical="center" wrapText="1"/>
    </xf>
    <xf numFmtId="0" fontId="27" fillId="19" borderId="2" xfId="0" applyFont="1" applyFill="1" applyBorder="1" applyAlignment="1">
      <alignment horizontal="left" vertical="center" wrapText="1"/>
    </xf>
    <xf numFmtId="0" fontId="27" fillId="19" borderId="36" xfId="0" applyFont="1" applyFill="1" applyBorder="1" applyAlignment="1">
      <alignment horizontal="left" vertical="center" wrapText="1"/>
    </xf>
    <xf numFmtId="0" fontId="27" fillId="19" borderId="1" xfId="0" applyFont="1" applyFill="1" applyBorder="1" applyAlignment="1">
      <alignment horizontal="center" vertical="top" wrapText="1"/>
    </xf>
    <xf numFmtId="0" fontId="12" fillId="17" borderId="4" xfId="0" applyFont="1" applyFill="1" applyBorder="1" applyAlignment="1">
      <alignment horizontal="center" vertical="center"/>
    </xf>
    <xf numFmtId="0" fontId="5" fillId="4" borderId="31"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12" fillId="17" borderId="3" xfId="0" applyFont="1" applyFill="1" applyBorder="1" applyAlignment="1">
      <alignment horizontal="center" vertical="center"/>
    </xf>
    <xf numFmtId="0" fontId="27" fillId="19" borderId="3" xfId="0" applyFont="1" applyFill="1" applyBorder="1" applyAlignment="1">
      <alignment vertical="top" wrapText="1"/>
    </xf>
    <xf numFmtId="0" fontId="27" fillId="19" borderId="4" xfId="0" applyFont="1" applyFill="1" applyBorder="1" applyAlignment="1">
      <alignment vertical="top" wrapText="1"/>
    </xf>
    <xf numFmtId="0" fontId="27" fillId="0" borderId="3"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8" fillId="8" borderId="31" xfId="0" applyFont="1" applyFill="1" applyBorder="1" applyAlignment="1">
      <alignment horizontal="left" vertical="center" wrapText="1"/>
    </xf>
    <xf numFmtId="0" fontId="8" fillId="8" borderId="2" xfId="0" applyFont="1" applyFill="1" applyBorder="1" applyAlignment="1">
      <alignment horizontal="left" vertical="center"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17" fillId="19" borderId="3" xfId="0" applyFont="1" applyFill="1" applyBorder="1" applyAlignment="1">
      <alignment horizontal="center" vertical="top" wrapText="1"/>
    </xf>
    <xf numFmtId="0" fontId="17" fillId="19" borderId="4" xfId="0" applyFont="1" applyFill="1" applyBorder="1" applyAlignment="1">
      <alignment horizontal="center" vertical="top" wrapText="1"/>
    </xf>
    <xf numFmtId="0" fontId="11" fillId="8" borderId="3" xfId="0" applyFont="1" applyFill="1" applyBorder="1" applyAlignment="1">
      <alignment horizontal="left" vertical="center" wrapText="1"/>
    </xf>
    <xf numFmtId="0" fontId="11" fillId="8" borderId="9"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0" fillId="19" borderId="0" xfId="0" applyFill="1" applyBorder="1" applyAlignment="1">
      <alignment horizontal="center" wrapText="1"/>
    </xf>
    <xf numFmtId="0" fontId="27" fillId="19" borderId="28" xfId="0" applyFont="1" applyFill="1" applyBorder="1" applyAlignment="1">
      <alignment horizontal="left" vertical="top" wrapText="1"/>
    </xf>
    <xf numFmtId="0" fontId="27" fillId="19" borderId="0" xfId="0" applyFont="1" applyFill="1" applyBorder="1" applyAlignment="1">
      <alignment horizontal="left" vertical="top" wrapText="1"/>
    </xf>
    <xf numFmtId="0" fontId="27" fillId="19" borderId="39" xfId="0" applyFont="1" applyFill="1" applyBorder="1" applyAlignment="1">
      <alignment horizontal="left" vertical="top" wrapText="1"/>
    </xf>
    <xf numFmtId="0" fontId="27" fillId="19" borderId="31" xfId="0" applyFont="1" applyFill="1" applyBorder="1" applyAlignment="1">
      <alignment horizontal="center" vertical="top" wrapText="1"/>
    </xf>
    <xf numFmtId="0" fontId="27" fillId="19" borderId="36" xfId="0" applyFont="1" applyFill="1" applyBorder="1" applyAlignment="1">
      <alignment horizontal="center" vertical="top" wrapText="1"/>
    </xf>
    <xf numFmtId="0" fontId="24" fillId="17" borderId="1" xfId="0" applyFont="1" applyFill="1" applyBorder="1" applyAlignment="1">
      <alignment horizontal="center" vertical="center"/>
    </xf>
    <xf numFmtId="0" fontId="11" fillId="21" borderId="31" xfId="0" applyFont="1" applyFill="1" applyBorder="1" applyAlignment="1">
      <alignment horizontal="left" vertical="center" wrapText="1"/>
    </xf>
    <xf numFmtId="0" fontId="8" fillId="21" borderId="2" xfId="0" applyFont="1" applyFill="1" applyBorder="1" applyAlignment="1">
      <alignment horizontal="left" vertical="center" wrapText="1"/>
    </xf>
    <xf numFmtId="0" fontId="27" fillId="19" borderId="35" xfId="0" applyFont="1" applyFill="1" applyBorder="1" applyAlignment="1">
      <alignment horizontal="center" vertical="top" wrapText="1"/>
    </xf>
    <xf numFmtId="0" fontId="27" fillId="19" borderId="6" xfId="0" applyFont="1" applyFill="1" applyBorder="1" applyAlignment="1">
      <alignment horizontal="center" vertical="top" wrapText="1"/>
    </xf>
    <xf numFmtId="0" fontId="11" fillId="21" borderId="28" xfId="0" applyFont="1" applyFill="1" applyBorder="1" applyAlignment="1">
      <alignment horizontal="left" vertical="top" wrapText="1"/>
    </xf>
    <xf numFmtId="0" fontId="11" fillId="21" borderId="0" xfId="0" applyFont="1" applyFill="1" applyBorder="1" applyAlignment="1">
      <alignment horizontal="left" vertical="top" wrapText="1"/>
    </xf>
    <xf numFmtId="0" fontId="5" fillId="4" borderId="1" xfId="0" applyFont="1" applyFill="1" applyBorder="1" applyAlignment="1">
      <alignment horizontal="left" vertical="center" wrapText="1"/>
    </xf>
    <xf numFmtId="0" fontId="17" fillId="19" borderId="29" xfId="0" applyFont="1" applyFill="1" applyBorder="1" applyAlignment="1">
      <alignment horizontal="left" vertical="top" wrapText="1"/>
    </xf>
    <xf numFmtId="0" fontId="17" fillId="19" borderId="30" xfId="0" applyFont="1" applyFill="1" applyBorder="1" applyAlignment="1">
      <alignment horizontal="left" vertical="top" wrapText="1"/>
    </xf>
    <xf numFmtId="0" fontId="11" fillId="21" borderId="2" xfId="0" applyFont="1" applyFill="1" applyBorder="1" applyAlignment="1">
      <alignment horizontal="left" vertical="center" wrapText="1"/>
    </xf>
    <xf numFmtId="0" fontId="11" fillId="21" borderId="36" xfId="0" applyFont="1" applyFill="1" applyBorder="1" applyAlignment="1">
      <alignment horizontal="left" vertical="center" wrapText="1"/>
    </xf>
    <xf numFmtId="0" fontId="17" fillId="19" borderId="13" xfId="0" applyFont="1" applyFill="1" applyBorder="1" applyAlignment="1">
      <alignment horizontal="center" vertical="top" wrapText="1"/>
    </xf>
    <xf numFmtId="0" fontId="17" fillId="19" borderId="12" xfId="0" applyFont="1" applyFill="1" applyBorder="1" applyAlignment="1">
      <alignment horizontal="center" vertical="top" wrapText="1"/>
    </xf>
    <xf numFmtId="0" fontId="0" fillId="11" borderId="14" xfId="0" applyFont="1" applyFill="1" applyBorder="1" applyAlignment="1">
      <alignment horizontal="center" vertical="center" wrapText="1"/>
    </xf>
    <xf numFmtId="0" fontId="0" fillId="11" borderId="15" xfId="0" applyFont="1" applyFill="1" applyBorder="1" applyAlignment="1">
      <alignment horizontal="center" vertical="center" wrapText="1"/>
    </xf>
    <xf numFmtId="0" fontId="17" fillId="19" borderId="37" xfId="0" applyFont="1" applyFill="1" applyBorder="1" applyAlignment="1">
      <alignment horizontal="center" vertical="top" wrapText="1"/>
    </xf>
    <xf numFmtId="0" fontId="17" fillId="19" borderId="0" xfId="0" applyFont="1" applyFill="1" applyBorder="1" applyAlignment="1">
      <alignment horizontal="center" vertical="top" wrapText="1"/>
    </xf>
    <xf numFmtId="3" fontId="27" fillId="19" borderId="35" xfId="0" applyNumberFormat="1" applyFont="1" applyFill="1" applyBorder="1" applyAlignment="1">
      <alignment horizontal="center" vertical="top" wrapText="1"/>
    </xf>
    <xf numFmtId="3" fontId="27" fillId="19" borderId="6"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0" fillId="11" borderId="1" xfId="0" applyFont="1" applyFill="1" applyBorder="1" applyAlignment="1">
      <alignment horizontal="center" vertical="center" wrapText="1"/>
    </xf>
    <xf numFmtId="0" fontId="27" fillId="10" borderId="35" xfId="0" applyFont="1" applyFill="1" applyBorder="1" applyAlignment="1">
      <alignment horizontal="center" vertical="top" wrapText="1"/>
    </xf>
    <xf numFmtId="0" fontId="27" fillId="10" borderId="6" xfId="0" applyFont="1" applyFill="1" applyBorder="1" applyAlignment="1">
      <alignment horizontal="center" vertical="top" wrapText="1"/>
    </xf>
    <xf numFmtId="0" fontId="24" fillId="20" borderId="35" xfId="0" applyFont="1" applyFill="1" applyBorder="1" applyAlignment="1">
      <alignment horizontal="center" vertical="top"/>
    </xf>
    <xf numFmtId="0" fontId="24" fillId="20" borderId="6" xfId="0" applyFont="1" applyFill="1" applyBorder="1" applyAlignment="1">
      <alignment horizontal="center" vertical="top"/>
    </xf>
    <xf numFmtId="0" fontId="24" fillId="20" borderId="38" xfId="0" applyFont="1" applyFill="1" applyBorder="1" applyAlignment="1">
      <alignment horizontal="center" vertical="top"/>
    </xf>
    <xf numFmtId="0" fontId="17" fillId="19" borderId="8" xfId="0" applyFont="1" applyFill="1" applyBorder="1" applyAlignment="1">
      <alignment horizontal="left" vertical="center" wrapText="1"/>
    </xf>
    <xf numFmtId="0" fontId="17" fillId="19" borderId="5" xfId="0" applyFont="1" applyFill="1" applyBorder="1" applyAlignment="1">
      <alignment horizontal="left" vertical="center" wrapText="1"/>
    </xf>
    <xf numFmtId="0" fontId="17" fillId="19" borderId="7"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9" fillId="22" borderId="3" xfId="0" applyFont="1" applyFill="1" applyBorder="1" applyAlignment="1">
      <alignment horizontal="left" vertical="center" wrapText="1"/>
    </xf>
    <xf numFmtId="0" fontId="29" fillId="22" borderId="9" xfId="0" applyFont="1" applyFill="1" applyBorder="1" applyAlignment="1">
      <alignment horizontal="left" vertical="center" wrapText="1"/>
    </xf>
    <xf numFmtId="0" fontId="26" fillId="9" borderId="6" xfId="0" applyFont="1" applyFill="1" applyBorder="1" applyAlignment="1">
      <alignment horizontal="center" vertical="top" wrapText="1"/>
    </xf>
    <xf numFmtId="0" fontId="8" fillId="5" borderId="0" xfId="0" applyFont="1" applyFill="1" applyBorder="1" applyAlignment="1">
      <alignment horizontal="left" vertical="center" wrapText="1"/>
    </xf>
    <xf numFmtId="0" fontId="25" fillId="4" borderId="23" xfId="0" applyFont="1" applyFill="1" applyBorder="1" applyAlignment="1">
      <alignment horizontal="center" vertical="center"/>
    </xf>
    <xf numFmtId="0" fontId="27" fillId="0" borderId="8" xfId="0" applyFont="1" applyFill="1" applyBorder="1" applyAlignment="1">
      <alignment horizontal="left" vertical="top" wrapText="1"/>
    </xf>
    <xf numFmtId="0" fontId="27" fillId="0" borderId="7" xfId="0" applyFont="1" applyFill="1" applyBorder="1" applyAlignment="1">
      <alignment horizontal="left" vertical="top" wrapText="1"/>
    </xf>
    <xf numFmtId="0" fontId="8" fillId="8" borderId="1" xfId="0" applyFont="1" applyFill="1" applyBorder="1" applyAlignment="1">
      <alignment horizontal="left" vertical="top" wrapText="1"/>
    </xf>
    <xf numFmtId="0" fontId="26" fillId="9" borderId="1" xfId="0" applyFont="1" applyFill="1" applyBorder="1" applyAlignment="1">
      <alignment horizontal="center" vertical="top" wrapText="1"/>
    </xf>
  </cellXfs>
  <cellStyles count="5">
    <cellStyle name="Comma 2" xfId="3"/>
    <cellStyle name="Normal" xfId="0" builtinId="0"/>
    <cellStyle name="Normal 2" xfId="2"/>
    <cellStyle name="Percent" xfId="1" builtinId="5"/>
    <cellStyle name="Percent 2" xfId="4"/>
  </cellStyles>
  <dxfs count="0"/>
  <tableStyles count="0" defaultTableStyle="TableStyleMedium2" defaultPivotStyle="PivotStyleLight16"/>
  <colors>
    <mruColors>
      <color rgb="FFFCE4EB"/>
      <color rgb="FFCBA9E5"/>
      <color rgb="FFCEE1F2"/>
      <color rgb="FFF8CBBE"/>
      <color rgb="FFFCE4C2"/>
      <color rgb="FFFFFFDC"/>
      <color rgb="FFFFFFEC"/>
      <color rgb="FFFFFFC8"/>
      <color rgb="FFFFFF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05" Type="http://schemas.openxmlformats.org/officeDocument/2006/relationships/revisionLog" Target="revisionLog1.xml"/><Relationship Id="rId304" Type="http://schemas.openxmlformats.org/officeDocument/2006/relationships/revisionLog" Target="revisionLog26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11D29FB-405E-4BCD-8B62-604F0E139B58}" diskRevisions="1" revisionId="1587" version="2">
  <header guid="{74944354-5588-4F28-AA50-83B9BC537B79}" dateTime="2017-10-27T12:31:15" maxSheetId="8" userName="ROVARIS Elena" r:id="rId304" minRId="1577">
    <sheetIdMap count="7">
      <sheetId val="1"/>
      <sheetId val="2"/>
      <sheetId val="3"/>
      <sheetId val="7"/>
      <sheetId val="4"/>
      <sheetId val="5"/>
      <sheetId val="6"/>
    </sheetIdMap>
  </header>
  <header guid="{011D29FB-405E-4BCD-8B62-604F0E139B58}" dateTime="2018-06-11T14:44:31" maxSheetId="8" userName="Hiba Taha" r:id="rId305">
    <sheetIdMap count="7">
      <sheetId val="1"/>
      <sheetId val="2"/>
      <sheetId val="3"/>
      <sheetId val="7"/>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351639D4_E5F4_4D97_8434_1E471110B91C_.wvu.PrintArea" hidden="1" oldHidden="1">
    <formula>Summary!$A$1:$H$39</formula>
  </rdn>
  <rdn rId="0" localSheetId="3" customView="1" name="Z_351639D4_E5F4_4D97_8434_1E471110B91C_.wvu.PrintArea" hidden="1" oldHidden="1">
    <formula>'Outome 1'!$A$1:$W$79</formula>
  </rdn>
  <rdn rId="0" localSheetId="4" customView="1" name="Z_351639D4_E5F4_4D97_8434_1E471110B91C_.wvu.PrintArea" hidden="1" oldHidden="1">
    <formula>'Outcome 2'!$A$1:$X$79</formula>
  </rdn>
  <rdn rId="0" localSheetId="5" customView="1" name="Z_351639D4_E5F4_4D97_8434_1E471110B91C_.wvu.PrintArea" hidden="1" oldHidden="1">
    <formula>'Outcome 3'!$A$1:$BO$39</formula>
  </rdn>
  <rdn rId="0" localSheetId="6" customView="1" name="Z_351639D4_E5F4_4D97_8434_1E471110B91C_.wvu.PrintArea" hidden="1" oldHidden="1">
    <formula>'Outcome 4'!$A$1:$W$40</formula>
  </rdn>
  <rcv guid="{351639D4-E5F4-4D97-8434-1E471110B91C}" action="add"/>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7" sId="2">
    <oc r="A28" t="inlineStr">
      <is>
        <t>Outcome 2:  Imporve FOOD ACCESSthrough cash based  food assistance and agricultural livelihoods</t>
      </is>
    </oc>
    <nc r="A28" t="inlineStr">
      <is>
        <t>Outcome 2:  Improve FOOD ACCESS through cash based  food assistance and agricultural livelihoods</t>
      </is>
    </nc>
  </rcc>
  <rcv guid="{0D53A4E5-01D8-4847-82F2-8A8F40082149}" action="delete"/>
  <rdn rId="0" localSheetId="2" customView="1" name="Z_0D53A4E5_01D8_4847_82F2_8A8F40082149_.wvu.PrintArea" hidden="1" oldHidden="1">
    <formula>Summary!$A$1:$H$39</formula>
    <oldFormula>Summary!$A$1:$H$39</oldFormula>
  </rdn>
  <rdn rId="0" localSheetId="3" customView="1" name="Z_0D53A4E5_01D8_4847_82F2_8A8F40082149_.wvu.PrintArea" hidden="1" oldHidden="1">
    <formula>'Outome 1'!$A$1:$W$79</formula>
    <oldFormula>'Outome 1'!$A$1:$W$79</oldFormula>
  </rdn>
  <rdn rId="0" localSheetId="4" customView="1" name="Z_0D53A4E5_01D8_4847_82F2_8A8F40082149_.wvu.PrintArea" hidden="1" oldHidden="1">
    <formula>'Outcome 2'!$A$1:$X$79</formula>
    <oldFormula>'Outcome 2'!$A$1:$X$79</oldFormula>
  </rdn>
  <rdn rId="0" localSheetId="5" customView="1" name="Z_0D53A4E5_01D8_4847_82F2_8A8F40082149_.wvu.PrintArea" hidden="1" oldHidden="1">
    <formula>'Outcome 3'!$A$1:$BO$39</formula>
    <oldFormula>'Outcome 3'!$A$1:$BO$39</oldFormula>
  </rdn>
  <rdn rId="0" localSheetId="6" customView="1" name="Z_0D53A4E5_01D8_4847_82F2_8A8F40082149_.wvu.PrintArea" hidden="1" oldHidden="1">
    <formula>'Outcome 4'!$A$1:$W$40</formula>
    <oldFormula>'Outcome 4'!$A$1:$W$40</oldFormula>
  </rdn>
  <rcv guid="{0D53A4E5-01D8-4847-82F2-8A8F4008214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3" sqref="A13"/>
    </sheetView>
  </sheetViews>
  <sheetFormatPr defaultRowHeight="15" x14ac:dyDescent="0.25"/>
  <cols>
    <col min="1" max="1" width="111.28515625" customWidth="1"/>
  </cols>
  <sheetData>
    <row r="1" spans="1:1" ht="28.5" x14ac:dyDescent="0.45">
      <c r="A1" s="12" t="s">
        <v>54</v>
      </c>
    </row>
    <row r="2" spans="1:1" x14ac:dyDescent="0.25">
      <c r="A2" s="1"/>
    </row>
    <row r="3" spans="1:1" x14ac:dyDescent="0.25">
      <c r="A3" s="14" t="s">
        <v>55</v>
      </c>
    </row>
    <row r="4" spans="1:1" x14ac:dyDescent="0.25">
      <c r="A4" s="14" t="s">
        <v>56</v>
      </c>
    </row>
    <row r="5" spans="1:1" x14ac:dyDescent="0.25">
      <c r="A5" s="14" t="s">
        <v>57</v>
      </c>
    </row>
    <row r="6" spans="1:1" ht="30" x14ac:dyDescent="0.25">
      <c r="A6" s="14" t="s">
        <v>58</v>
      </c>
    </row>
    <row r="7" spans="1:1" x14ac:dyDescent="0.25">
      <c r="A7" s="14" t="s">
        <v>64</v>
      </c>
    </row>
    <row r="8" spans="1:1" x14ac:dyDescent="0.25">
      <c r="A8" s="14" t="s">
        <v>63</v>
      </c>
    </row>
    <row r="9" spans="1:1" x14ac:dyDescent="0.25">
      <c r="A9" s="14"/>
    </row>
    <row r="14" spans="1:1" ht="15" customHeight="1" x14ac:dyDescent="0.25"/>
    <row r="17" ht="15" customHeight="1" x14ac:dyDescent="0.25"/>
    <row r="18" ht="15" customHeight="1" x14ac:dyDescent="0.25"/>
    <row r="19" ht="15" customHeight="1" x14ac:dyDescent="0.25"/>
  </sheetData>
  <customSheetViews>
    <customSheetView guid="{351639D4-E5F4-4D97-8434-1E471110B91C}">
      <selection activeCell="A13" sqref="A13"/>
      <pageMargins left="0.7" right="0.7" top="0.75" bottom="0.75" header="0.3" footer="0.3"/>
      <pageSetup paperSize="8" orientation="landscape" r:id="rId1"/>
    </customSheetView>
    <customSheetView guid="{708D2520-2059-485B-926A-B7AEC61CA95B}">
      <selection activeCell="A3" sqref="A3"/>
      <pageMargins left="0.7" right="0.7" top="0.75" bottom="0.75" header="0.3" footer="0.3"/>
      <pageSetup paperSize="8" orientation="landscape" r:id="rId2"/>
    </customSheetView>
    <customSheetView guid="{102164BE-2C0C-4FE8-ABCE-1ED8B6AFCA68}" showPageBreaks="1">
      <selection activeCell="A3" sqref="A3"/>
      <pageMargins left="0.7" right="0.7" top="0.75" bottom="0.75" header="0.3" footer="0.3"/>
      <pageSetup paperSize="8" orientation="landscape" r:id="rId3"/>
    </customSheetView>
    <customSheetView guid="{12532ED9-9D7F-4AFE-B482-5C4AB6727EFC}">
      <selection activeCell="A3" sqref="A3"/>
      <pageMargins left="0.7" right="0.7" top="0.75" bottom="0.75" header="0.3" footer="0.3"/>
      <pageSetup paperSize="8" orientation="landscape" r:id="rId4"/>
    </customSheetView>
    <customSheetView guid="{0D53A4E5-01D8-4847-82F2-8A8F40082149}">
      <selection activeCell="A13" sqref="A13"/>
      <pageMargins left="0.7" right="0.7" top="0.75" bottom="0.75" header="0.3" footer="0.3"/>
      <pageSetup paperSize="8" orientation="landscape" r:id="rId5"/>
    </customSheetView>
  </customSheetViews>
  <pageMargins left="0.7" right="0.7" top="0.75" bottom="0.75" header="0.3" footer="0.3"/>
  <pageSetup paperSize="8"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tabSelected="1" topLeftCell="A16" zoomScale="69" zoomScaleNormal="69" workbookViewId="0">
      <selection activeCell="A33" sqref="A33:B33"/>
    </sheetView>
  </sheetViews>
  <sheetFormatPr defaultRowHeight="15" x14ac:dyDescent="0.25"/>
  <cols>
    <col min="1" max="1" width="36.42578125" style="50" customWidth="1"/>
    <col min="2" max="2" width="116.85546875" bestFit="1" customWidth="1"/>
    <col min="3" max="4" width="19.5703125" customWidth="1"/>
    <col min="5" max="5" width="21.5703125" customWidth="1"/>
    <col min="6" max="8" width="17.85546875" customWidth="1"/>
    <col min="9" max="9" width="7.5703125" bestFit="1" customWidth="1"/>
  </cols>
  <sheetData>
    <row r="1" spans="1:6" ht="21" x14ac:dyDescent="0.25">
      <c r="A1" s="16" t="s">
        <v>133</v>
      </c>
      <c r="B1" s="19" t="s">
        <v>62</v>
      </c>
      <c r="C1" s="2"/>
    </row>
    <row r="2" spans="1:6" ht="12" customHeight="1" x14ac:dyDescent="0.25">
      <c r="A2" s="16"/>
      <c r="B2" s="19"/>
      <c r="C2" s="11"/>
    </row>
    <row r="3" spans="1:6" x14ac:dyDescent="0.25">
      <c r="A3" s="17" t="s">
        <v>59</v>
      </c>
      <c r="B3" s="20" t="s">
        <v>134</v>
      </c>
      <c r="C3" s="11"/>
    </row>
    <row r="4" spans="1:6" x14ac:dyDescent="0.25">
      <c r="A4" s="18" t="s">
        <v>60</v>
      </c>
      <c r="B4" s="21" t="s">
        <v>135</v>
      </c>
      <c r="C4" s="11"/>
    </row>
    <row r="5" spans="1:6" ht="71.25" customHeight="1" x14ac:dyDescent="0.25">
      <c r="A5" s="18" t="s">
        <v>61</v>
      </c>
      <c r="B5" s="22" t="s">
        <v>180</v>
      </c>
      <c r="C5" s="11"/>
    </row>
    <row r="6" spans="1:6" ht="15" customHeight="1" x14ac:dyDescent="0.25">
      <c r="A6" s="13"/>
      <c r="B6" s="10"/>
      <c r="C6" s="11"/>
    </row>
    <row r="7" spans="1:6" ht="21" x14ac:dyDescent="0.25">
      <c r="A7" s="551" t="s">
        <v>9</v>
      </c>
      <c r="B7" s="552"/>
      <c r="C7" s="52">
        <v>2017</v>
      </c>
      <c r="D7" s="54">
        <v>2018</v>
      </c>
      <c r="E7" s="55">
        <v>2019</v>
      </c>
      <c r="F7" s="25">
        <v>2020</v>
      </c>
    </row>
    <row r="8" spans="1:6" ht="18.75" x14ac:dyDescent="0.25">
      <c r="A8" s="23"/>
      <c r="B8" s="24" t="s">
        <v>132</v>
      </c>
      <c r="C8" s="53">
        <f>SUM(C23,C24,C25,C26,C27,C29,C30,C31,C32:C33,C35,C36,C38,C39)</f>
        <v>507167007</v>
      </c>
      <c r="D8" s="53">
        <f>SUM(F23,F24,F25,F26,F27,F29,F30,F31,F32:F33,F35,F36,F38,F39)</f>
        <v>507625200</v>
      </c>
      <c r="E8" s="56" t="s">
        <v>41</v>
      </c>
      <c r="F8" s="15" t="s">
        <v>42</v>
      </c>
    </row>
    <row r="9" spans="1:6" ht="18.75" x14ac:dyDescent="0.25">
      <c r="A9" s="23"/>
      <c r="B9" s="19" t="s">
        <v>25</v>
      </c>
      <c r="C9" s="140">
        <f>((C23*D23+C24*D24+C25*D25+C26*D26++C27*D27+C29*D29+C30*D30+C31*D31+C33*D33+C35*D35+C36*D36+C38*D38+C39*D39)/C8)*100</f>
        <v>67.602142238720191</v>
      </c>
      <c r="D9" s="543">
        <f>(F23*G23+F29*G29+F35*G35+F38*G38)/D8</f>
        <v>0.63162716618481507</v>
      </c>
      <c r="E9" s="56" t="s">
        <v>41</v>
      </c>
      <c r="F9" s="15" t="s">
        <v>42</v>
      </c>
    </row>
    <row r="10" spans="1:6" ht="18.75" x14ac:dyDescent="0.25">
      <c r="A10" s="23"/>
      <c r="B10" s="19" t="s">
        <v>26</v>
      </c>
      <c r="C10" s="140">
        <f>((C24*E24+C25*E25+C26*E26+C27*E27+C23*E23+C30*E30+C31*E31+C33*E33+C29*E29+C36*E36+C35*E35+C39*E39+C38*E38)/C8)*100</f>
        <v>26.512222538955498</v>
      </c>
      <c r="D10" s="543">
        <f>(F23*H23+F24*H24+F25*H25+F26*H26+F27*H27+F29*H29+F30*H30+F31*H31+F32*H32+F33*H33+F35*H35+F36*H36+F38*H38+F39*H39)/D8</f>
        <v>0.37175662673957083</v>
      </c>
      <c r="E10" s="56" t="s">
        <v>41</v>
      </c>
      <c r="F10" s="15" t="s">
        <v>42</v>
      </c>
    </row>
    <row r="11" spans="1:6" ht="12" customHeight="1" x14ac:dyDescent="0.25">
      <c r="A11" s="10"/>
      <c r="B11" s="8"/>
      <c r="C11" s="8"/>
    </row>
    <row r="12" spans="1:6" ht="39" customHeight="1" x14ac:dyDescent="0.25">
      <c r="A12" s="553" t="s">
        <v>33</v>
      </c>
      <c r="B12" s="554"/>
      <c r="C12" s="57" t="s">
        <v>37</v>
      </c>
      <c r="D12" s="59" t="s">
        <v>40</v>
      </c>
      <c r="E12" s="61" t="s">
        <v>39</v>
      </c>
      <c r="F12" s="26" t="s">
        <v>38</v>
      </c>
    </row>
    <row r="13" spans="1:6" ht="15.75" x14ac:dyDescent="0.25">
      <c r="A13" s="49" t="s">
        <v>28</v>
      </c>
      <c r="B13" s="170">
        <v>1905000</v>
      </c>
      <c r="C13" s="171">
        <v>961388</v>
      </c>
      <c r="D13" s="60">
        <v>920821</v>
      </c>
      <c r="E13" s="62" t="s">
        <v>41</v>
      </c>
      <c r="F13" s="27" t="s">
        <v>42</v>
      </c>
    </row>
    <row r="14" spans="1:6" x14ac:dyDescent="0.25">
      <c r="A14" s="19" t="s">
        <v>32</v>
      </c>
      <c r="B14" s="528">
        <v>1371000</v>
      </c>
      <c r="C14" s="58">
        <v>837207</v>
      </c>
      <c r="D14" s="58">
        <v>795177</v>
      </c>
      <c r="E14" s="56" t="s">
        <v>41</v>
      </c>
      <c r="F14" s="15" t="s">
        <v>42</v>
      </c>
    </row>
    <row r="15" spans="1:6" x14ac:dyDescent="0.25">
      <c r="A15" s="19" t="s">
        <v>31</v>
      </c>
      <c r="B15" s="528">
        <v>500000</v>
      </c>
      <c r="C15" s="58">
        <v>92679</v>
      </c>
      <c r="D15" s="58">
        <v>91644</v>
      </c>
      <c r="E15" s="56" t="s">
        <v>41</v>
      </c>
      <c r="F15" s="15" t="s">
        <v>42</v>
      </c>
    </row>
    <row r="16" spans="1:6" x14ac:dyDescent="0.25">
      <c r="A16" s="19" t="s">
        <v>30</v>
      </c>
      <c r="B16" s="528">
        <v>34000</v>
      </c>
      <c r="C16" s="58">
        <v>31502</v>
      </c>
      <c r="D16" s="58">
        <v>34000</v>
      </c>
      <c r="E16" s="56" t="s">
        <v>41</v>
      </c>
      <c r="F16" s="15" t="s">
        <v>42</v>
      </c>
    </row>
    <row r="17" spans="1:8" x14ac:dyDescent="0.25">
      <c r="A17" s="19" t="s">
        <v>29</v>
      </c>
      <c r="B17" s="528"/>
      <c r="C17" s="58">
        <v>0</v>
      </c>
      <c r="D17" s="58" t="s">
        <v>169</v>
      </c>
      <c r="E17" s="56" t="s">
        <v>41</v>
      </c>
      <c r="F17" s="15" t="s">
        <v>42</v>
      </c>
    </row>
    <row r="18" spans="1:8" x14ac:dyDescent="0.25">
      <c r="A18" s="19" t="s">
        <v>52</v>
      </c>
      <c r="B18" s="528"/>
      <c r="C18" s="58">
        <v>5</v>
      </c>
      <c r="D18" s="58">
        <v>5</v>
      </c>
      <c r="E18" s="56" t="s">
        <v>41</v>
      </c>
      <c r="F18" s="15" t="s">
        <v>42</v>
      </c>
    </row>
    <row r="19" spans="1:8" ht="12" customHeight="1" x14ac:dyDescent="0.25">
      <c r="A19" s="5"/>
      <c r="B19" s="4"/>
    </row>
    <row r="20" spans="1:8" ht="15.6" customHeight="1" x14ac:dyDescent="0.25">
      <c r="A20" s="557" t="s">
        <v>35</v>
      </c>
      <c r="B20" s="555" t="s">
        <v>36</v>
      </c>
      <c r="C20" s="544">
        <v>2017</v>
      </c>
      <c r="D20" s="544"/>
      <c r="E20" s="545"/>
      <c r="F20" s="546">
        <v>2018</v>
      </c>
      <c r="G20" s="546"/>
      <c r="H20" s="546"/>
    </row>
    <row r="21" spans="1:8" x14ac:dyDescent="0.25">
      <c r="A21" s="558"/>
      <c r="B21" s="556"/>
      <c r="C21" s="28" t="s">
        <v>9</v>
      </c>
      <c r="D21" s="28" t="s">
        <v>25</v>
      </c>
      <c r="E21" s="51" t="s">
        <v>26</v>
      </c>
      <c r="F21" s="28" t="s">
        <v>53</v>
      </c>
      <c r="G21" s="28" t="s">
        <v>25</v>
      </c>
      <c r="H21" s="28" t="s">
        <v>26</v>
      </c>
    </row>
    <row r="22" spans="1:8" ht="24.95" customHeight="1" x14ac:dyDescent="0.25">
      <c r="A22" s="547" t="s">
        <v>274</v>
      </c>
      <c r="B22" s="547"/>
      <c r="C22" s="547"/>
      <c r="D22" s="547"/>
      <c r="E22" s="547"/>
      <c r="F22" s="547"/>
      <c r="G22" s="547"/>
      <c r="H22" s="547"/>
    </row>
    <row r="23" spans="1:8" ht="24.95" customHeight="1" x14ac:dyDescent="0.25">
      <c r="A23" s="550" t="s">
        <v>284</v>
      </c>
      <c r="B23" s="550"/>
      <c r="C23" s="361">
        <f>'Outome 1'!C10</f>
        <v>28240367</v>
      </c>
      <c r="D23" s="362">
        <f>'Outome 1'!C11</f>
        <v>0.78</v>
      </c>
      <c r="E23" s="363">
        <f>'Outome 1'!C12</f>
        <v>0.22</v>
      </c>
      <c r="F23" s="372">
        <v>21471232</v>
      </c>
      <c r="G23" s="371">
        <v>0.76</v>
      </c>
      <c r="H23" s="371">
        <v>0.32</v>
      </c>
    </row>
    <row r="24" spans="1:8" ht="30" customHeight="1" x14ac:dyDescent="0.25">
      <c r="A24" s="550" t="s">
        <v>275</v>
      </c>
      <c r="B24" s="550"/>
      <c r="C24" s="361">
        <f>'Outome 1'!C24</f>
        <v>36800000</v>
      </c>
      <c r="D24" s="362">
        <f>'Outome 1'!C25</f>
        <v>0</v>
      </c>
      <c r="E24" s="363">
        <f>'Outome 1'!C26</f>
        <v>1</v>
      </c>
      <c r="F24" s="372">
        <v>32517000</v>
      </c>
      <c r="G24" s="371">
        <v>0</v>
      </c>
      <c r="H24" s="371">
        <v>1</v>
      </c>
    </row>
    <row r="25" spans="1:8" ht="32.25" customHeight="1" x14ac:dyDescent="0.25">
      <c r="A25" s="550" t="s">
        <v>276</v>
      </c>
      <c r="B25" s="550"/>
      <c r="C25" s="361">
        <f>'Outome 1'!C40</f>
        <v>6700000</v>
      </c>
      <c r="D25" s="362">
        <f>'Outome 1'!C41</f>
        <v>0</v>
      </c>
      <c r="E25" s="363">
        <f>'Outome 1'!C42</f>
        <v>1</v>
      </c>
      <c r="F25" s="372">
        <v>6504000</v>
      </c>
      <c r="G25" s="371">
        <v>0</v>
      </c>
      <c r="H25" s="371">
        <v>1</v>
      </c>
    </row>
    <row r="26" spans="1:8" ht="35.25" customHeight="1" x14ac:dyDescent="0.25">
      <c r="A26" s="550" t="s">
        <v>277</v>
      </c>
      <c r="B26" s="550"/>
      <c r="C26" s="361">
        <f>'Outome 1'!C55</f>
        <v>750000</v>
      </c>
      <c r="D26" s="362">
        <f>'Outome 1'!C56</f>
        <v>0</v>
      </c>
      <c r="E26" s="363">
        <f>'Outome 1'!C57</f>
        <v>1</v>
      </c>
      <c r="F26" s="372">
        <v>1085000</v>
      </c>
      <c r="G26" s="371">
        <v>0</v>
      </c>
      <c r="H26" s="371">
        <v>1</v>
      </c>
    </row>
    <row r="27" spans="1:8" ht="34.5" customHeight="1" x14ac:dyDescent="0.25">
      <c r="A27" s="560" t="s">
        <v>278</v>
      </c>
      <c r="B27" s="560"/>
      <c r="C27" s="526">
        <f>'Outome 1'!C69</f>
        <v>2500000</v>
      </c>
      <c r="D27" s="527">
        <f>'Outome 1'!C70</f>
        <v>0</v>
      </c>
      <c r="E27" s="527">
        <f>'Outome 1'!C71</f>
        <v>1</v>
      </c>
      <c r="F27" s="521">
        <v>8130000</v>
      </c>
      <c r="G27" s="371">
        <v>0</v>
      </c>
      <c r="H27" s="371">
        <v>1</v>
      </c>
    </row>
    <row r="28" spans="1:8" ht="24.95" customHeight="1" x14ac:dyDescent="0.25">
      <c r="A28" s="548" t="s">
        <v>287</v>
      </c>
      <c r="B28" s="548"/>
      <c r="C28" s="548"/>
      <c r="D28" s="548"/>
      <c r="E28" s="548"/>
      <c r="F28" s="548"/>
      <c r="G28" s="548"/>
      <c r="H28" s="548"/>
    </row>
    <row r="29" spans="1:8" ht="31.5" customHeight="1" x14ac:dyDescent="0.25">
      <c r="A29" s="559" t="s">
        <v>279</v>
      </c>
      <c r="B29" s="559"/>
      <c r="C29" s="522">
        <f>'Outcome 2'!C10</f>
        <v>344976640</v>
      </c>
      <c r="D29" s="523">
        <f>'Outcome 2'!C11</f>
        <v>0.93</v>
      </c>
      <c r="E29" s="524">
        <f>'Outcome 2'!C12</f>
        <v>7.0000000000000007E-2</v>
      </c>
      <c r="F29" s="521">
        <v>324931968</v>
      </c>
      <c r="G29" s="525">
        <v>0.93</v>
      </c>
      <c r="H29" s="525">
        <v>7.0000000000000007E-2</v>
      </c>
    </row>
    <row r="30" spans="1:8" ht="24.95" customHeight="1" x14ac:dyDescent="0.25">
      <c r="A30" s="561" t="s">
        <v>280</v>
      </c>
      <c r="B30" s="561"/>
      <c r="C30" s="361">
        <f>'Outcome 2'!C23</f>
        <v>18350000</v>
      </c>
      <c r="D30" s="364">
        <f>'Outcome 2'!C24</f>
        <v>0</v>
      </c>
      <c r="E30" s="363">
        <f>'Outcome 2'!C25</f>
        <v>1</v>
      </c>
      <c r="F30" s="372">
        <v>15000000</v>
      </c>
      <c r="G30" s="371">
        <v>0</v>
      </c>
      <c r="H30" s="371">
        <v>1</v>
      </c>
    </row>
    <row r="31" spans="1:8" ht="24.95" customHeight="1" x14ac:dyDescent="0.25">
      <c r="A31" s="562" t="s">
        <v>281</v>
      </c>
      <c r="B31" s="562"/>
      <c r="C31" s="361">
        <f>'Outcome 2'!C37</f>
        <v>23600000</v>
      </c>
      <c r="D31" s="364">
        <f>'Outcome 2'!C38</f>
        <v>0</v>
      </c>
      <c r="E31" s="363">
        <f>'Outcome 2'!C39</f>
        <v>1</v>
      </c>
      <c r="F31" s="372">
        <v>13550000</v>
      </c>
      <c r="G31" s="371">
        <v>0</v>
      </c>
      <c r="H31" s="371">
        <v>1</v>
      </c>
    </row>
    <row r="32" spans="1:8" ht="24.95" customHeight="1" x14ac:dyDescent="0.25">
      <c r="A32" s="365" t="s">
        <v>231</v>
      </c>
      <c r="B32" s="365"/>
      <c r="C32" s="361">
        <v>29850000</v>
      </c>
      <c r="D32" s="364">
        <v>0</v>
      </c>
      <c r="E32" s="363">
        <v>1</v>
      </c>
      <c r="F32" s="372">
        <v>15000000</v>
      </c>
      <c r="G32" s="371">
        <v>0</v>
      </c>
      <c r="H32" s="371">
        <v>1</v>
      </c>
    </row>
    <row r="33" spans="1:8" ht="34.5" customHeight="1" x14ac:dyDescent="0.25">
      <c r="A33" s="561" t="s">
        <v>232</v>
      </c>
      <c r="B33" s="561"/>
      <c r="C33" s="361"/>
      <c r="D33" s="364">
        <f>'Outcome 2'!C54</f>
        <v>0</v>
      </c>
      <c r="E33" s="363">
        <f>'Outcome 2'!C55</f>
        <v>1</v>
      </c>
      <c r="F33" s="372">
        <v>43356000</v>
      </c>
      <c r="G33" s="371">
        <v>0</v>
      </c>
      <c r="H33" s="371">
        <v>1</v>
      </c>
    </row>
    <row r="34" spans="1:8" ht="24.95" customHeight="1" x14ac:dyDescent="0.25">
      <c r="A34" s="549" t="s">
        <v>282</v>
      </c>
      <c r="B34" s="549"/>
      <c r="C34" s="549"/>
      <c r="D34" s="549"/>
      <c r="E34" s="549"/>
      <c r="F34" s="549"/>
      <c r="G34" s="549"/>
      <c r="H34" s="549"/>
    </row>
    <row r="35" spans="1:8" ht="19.5" customHeight="1" x14ac:dyDescent="0.25">
      <c r="A35" s="563" t="s">
        <v>285</v>
      </c>
      <c r="B35" s="563"/>
      <c r="C35" s="361">
        <f>'Outcome 3'!C10</f>
        <v>6100000</v>
      </c>
      <c r="D35" s="364">
        <f>'Outcome 3'!C11</f>
        <v>0</v>
      </c>
      <c r="E35" s="363">
        <f>'Outcome 3'!C12</f>
        <v>1</v>
      </c>
      <c r="F35" s="372">
        <v>10000000</v>
      </c>
      <c r="G35" s="371">
        <v>0.1</v>
      </c>
      <c r="H35" s="371">
        <v>0.9</v>
      </c>
    </row>
    <row r="36" spans="1:8" ht="20.25" customHeight="1" x14ac:dyDescent="0.25">
      <c r="A36" s="410" t="s">
        <v>229</v>
      </c>
      <c r="B36" s="410"/>
      <c r="C36" s="361">
        <f>'Outcome 3'!C26</f>
        <v>1800000</v>
      </c>
      <c r="D36" s="364">
        <f>'Outcome 3'!C27</f>
        <v>0</v>
      </c>
      <c r="E36" s="363">
        <f>'Outcome 3'!C28</f>
        <v>1</v>
      </c>
      <c r="F36" s="372">
        <v>8130000</v>
      </c>
      <c r="G36" s="371">
        <v>0</v>
      </c>
      <c r="H36" s="371">
        <v>1</v>
      </c>
    </row>
    <row r="37" spans="1:8" ht="24.95" customHeight="1" x14ac:dyDescent="0.25">
      <c r="A37" s="549" t="s">
        <v>283</v>
      </c>
      <c r="B37" s="549"/>
      <c r="C37" s="549"/>
      <c r="D37" s="549"/>
      <c r="E37" s="549"/>
      <c r="F37" s="549"/>
      <c r="G37" s="549"/>
      <c r="H37" s="549"/>
    </row>
    <row r="38" spans="1:8" s="347" customFormat="1" ht="24" customHeight="1" x14ac:dyDescent="0.25">
      <c r="A38" s="410" t="s">
        <v>230</v>
      </c>
      <c r="B38" s="410"/>
      <c r="C38" s="361">
        <f>'Outcome 4'!C10</f>
        <v>1800000</v>
      </c>
      <c r="D38" s="364">
        <f>'Outcome 4'!C11</f>
        <v>0</v>
      </c>
      <c r="E38" s="363">
        <f>'Outcome 4'!C12</f>
        <v>1</v>
      </c>
      <c r="F38" s="372">
        <v>2250000</v>
      </c>
      <c r="G38" s="371">
        <v>0.5</v>
      </c>
      <c r="H38" s="371">
        <v>0.5</v>
      </c>
    </row>
    <row r="39" spans="1:8" s="347" customFormat="1" ht="20.25" customHeight="1" x14ac:dyDescent="0.25">
      <c r="A39" s="410" t="s">
        <v>286</v>
      </c>
      <c r="B39" s="410"/>
      <c r="C39" s="361">
        <f>'Outcome 4'!C25</f>
        <v>5700000</v>
      </c>
      <c r="D39" s="364">
        <f>'Outcome 4'!C26</f>
        <v>0</v>
      </c>
      <c r="E39" s="363">
        <f>'Outcome 4'!C27</f>
        <v>1</v>
      </c>
      <c r="F39" s="372">
        <v>5700000</v>
      </c>
      <c r="G39" s="371">
        <v>0</v>
      </c>
      <c r="H39" s="371">
        <v>1</v>
      </c>
    </row>
  </sheetData>
  <customSheetViews>
    <customSheetView guid="{351639D4-E5F4-4D97-8434-1E471110B91C}" scale="69" showGridLines="0" fitToPage="1" topLeftCell="A16">
      <selection activeCell="A33" sqref="A33:B33"/>
      <pageMargins left="0.45" right="0.45" top="0" bottom="0" header="0.05" footer="0.05"/>
      <pageSetup paperSize="8" scale="48" fitToHeight="0" orientation="landscape" r:id="rId1"/>
    </customSheetView>
    <customSheetView guid="{708D2520-2059-485B-926A-B7AEC61CA95B}" scale="69" showGridLines="0" fitToPage="1" topLeftCell="A3">
      <selection activeCell="D24" sqref="D24"/>
      <pageMargins left="0.45" right="0.45" top="0" bottom="0" header="0.3" footer="0.3"/>
      <pageSetup paperSize="8" fitToHeight="0" orientation="landscape" r:id="rId2"/>
    </customSheetView>
    <customSheetView guid="{102164BE-2C0C-4FE8-ABCE-1ED8B6AFCA68}" scale="69" showPageBreaks="1" showGridLines="0" fitToPage="1" printArea="1">
      <selection activeCell="E5" sqref="E5"/>
      <pageMargins left="0.45" right="0.45" top="0" bottom="0" header="0.05" footer="0.05"/>
      <pageSetup paperSize="8" scale="74" fitToHeight="0" orientation="landscape" r:id="rId3"/>
    </customSheetView>
    <customSheetView guid="{12532ED9-9D7F-4AFE-B482-5C4AB6727EFC}" scale="69" showPageBreaks="1" showGridLines="0" fitToPage="1" printArea="1">
      <pageMargins left="0.45" right="0.45" top="0" bottom="0" header="0.05" footer="0.05"/>
      <pageSetup paperSize="8" scale="74" fitToHeight="0" orientation="landscape" r:id="rId4"/>
    </customSheetView>
    <customSheetView guid="{0D53A4E5-01D8-4847-82F2-8A8F40082149}" scale="69" showPageBreaks="1" showGridLines="0" fitToPage="1" printArea="1" topLeftCell="A16">
      <selection activeCell="A33" sqref="A33:B33"/>
      <pageMargins left="0.45" right="0.45" top="0" bottom="0" header="0.05" footer="0.05"/>
      <pageSetup paperSize="8" scale="48" fitToHeight="0" orientation="landscape" r:id="rId5"/>
    </customSheetView>
  </customSheetViews>
  <mergeCells count="20">
    <mergeCell ref="A37:H37"/>
    <mergeCell ref="A33:B33"/>
    <mergeCell ref="A30:B30"/>
    <mergeCell ref="A31:B31"/>
    <mergeCell ref="A35:B35"/>
    <mergeCell ref="A7:B7"/>
    <mergeCell ref="A12:B12"/>
    <mergeCell ref="B20:B21"/>
    <mergeCell ref="A20:A21"/>
    <mergeCell ref="A29:B29"/>
    <mergeCell ref="A25:B25"/>
    <mergeCell ref="A24:B24"/>
    <mergeCell ref="A26:B26"/>
    <mergeCell ref="A27:B27"/>
    <mergeCell ref="C20:E20"/>
    <mergeCell ref="F20:H20"/>
    <mergeCell ref="A22:H22"/>
    <mergeCell ref="A28:H28"/>
    <mergeCell ref="A34:H34"/>
    <mergeCell ref="A23:B23"/>
  </mergeCells>
  <pageMargins left="0.45" right="0.45" top="0" bottom="0" header="0.05" footer="0.05"/>
  <pageSetup paperSize="8" scale="48" fitToHeight="0"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9"/>
  <sheetViews>
    <sheetView showGridLines="0" topLeftCell="A13" zoomScale="60" zoomScaleNormal="75" workbookViewId="0">
      <selection activeCell="I22" sqref="I22"/>
    </sheetView>
  </sheetViews>
  <sheetFormatPr defaultColWidth="9.140625" defaultRowHeight="15" outlineLevelRow="1" x14ac:dyDescent="0.25"/>
  <cols>
    <col min="1" max="1" width="10.28515625" customWidth="1"/>
    <col min="2" max="2" width="54.5703125" customWidth="1"/>
    <col min="3" max="3" width="79.28515625" customWidth="1"/>
    <col min="4" max="4" width="36.28515625" customWidth="1"/>
    <col min="5" max="5" width="8.5703125" customWidth="1"/>
    <col min="6" max="6" width="17.7109375" customWidth="1"/>
    <col min="7" max="7" width="14.42578125" customWidth="1"/>
    <col min="8" max="8" width="10.140625" customWidth="1"/>
    <col min="9" max="11" width="10.28515625" customWidth="1"/>
    <col min="12" max="12" width="10.5703125" customWidth="1"/>
    <col min="13" max="15" width="10.28515625" customWidth="1"/>
    <col min="16" max="16" width="12.28515625" customWidth="1"/>
    <col min="17" max="17" width="12.5703125" bestFit="1" customWidth="1"/>
    <col min="18" max="19" width="10.28515625" customWidth="1"/>
    <col min="20" max="20" width="13.7109375" customWidth="1"/>
    <col min="21" max="21" width="10.28515625" customWidth="1"/>
    <col min="22" max="22" width="14" bestFit="1" customWidth="1"/>
    <col min="23" max="23" width="9.85546875" bestFit="1" customWidth="1"/>
    <col min="24" max="24" width="10.28515625" style="134" customWidth="1"/>
    <col min="25" max="25" width="8" customWidth="1"/>
    <col min="26" max="26" width="9" bestFit="1" customWidth="1"/>
    <col min="27" max="28" width="8" customWidth="1"/>
    <col min="29" max="29" width="9.140625" bestFit="1" customWidth="1"/>
    <col min="30" max="30" width="8" customWidth="1"/>
    <col min="31" max="31" width="9" bestFit="1" customWidth="1"/>
    <col min="32" max="33" width="8" customWidth="1"/>
    <col min="34" max="34" width="9.140625" bestFit="1" customWidth="1"/>
    <col min="35" max="35" width="8" customWidth="1"/>
    <col min="36" max="36" width="9" bestFit="1" customWidth="1"/>
    <col min="37" max="38" width="8" customWidth="1"/>
    <col min="39" max="39" width="10.85546875" bestFit="1" customWidth="1"/>
    <col min="40" max="46" width="8" customWidth="1"/>
    <col min="49" max="49" width="9.28515625" bestFit="1" customWidth="1"/>
    <col min="54" max="54" width="9.28515625" bestFit="1" customWidth="1"/>
    <col min="59" max="59" width="9.28515625" bestFit="1" customWidth="1"/>
    <col min="64" max="64" width="9.28515625" bestFit="1" customWidth="1"/>
  </cols>
  <sheetData>
    <row r="1" spans="1:65" ht="60" customHeight="1" x14ac:dyDescent="0.25">
      <c r="A1" s="614" t="s">
        <v>263</v>
      </c>
      <c r="B1" s="614"/>
      <c r="C1" s="614"/>
      <c r="D1" s="614"/>
      <c r="E1" s="614"/>
      <c r="F1" s="614"/>
      <c r="G1" s="614"/>
      <c r="H1" s="614"/>
      <c r="I1" s="614"/>
      <c r="J1" s="614"/>
      <c r="K1" s="614"/>
      <c r="L1" s="614"/>
      <c r="M1" s="614"/>
      <c r="N1" s="614"/>
      <c r="O1" s="614"/>
      <c r="P1" s="614"/>
      <c r="Q1" s="614"/>
      <c r="R1" s="614"/>
      <c r="S1" s="614"/>
      <c r="T1" s="614"/>
      <c r="U1" s="614"/>
      <c r="V1" s="614"/>
      <c r="W1" s="614"/>
      <c r="X1" s="127"/>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50"/>
      <c r="BK1" s="50"/>
      <c r="BL1" s="50"/>
      <c r="BM1" s="50"/>
    </row>
    <row r="2" spans="1:65" ht="18.75" customHeight="1" x14ac:dyDescent="0.35">
      <c r="A2" s="50"/>
      <c r="B2" s="71"/>
      <c r="C2" s="71"/>
      <c r="D2" s="71"/>
      <c r="E2" s="71"/>
      <c r="F2" s="71"/>
      <c r="G2" s="71"/>
      <c r="H2" s="71"/>
      <c r="I2" s="71"/>
      <c r="J2" s="71"/>
      <c r="K2" s="71"/>
      <c r="L2" s="71"/>
      <c r="M2" s="71"/>
      <c r="N2" s="72"/>
      <c r="O2" s="72"/>
      <c r="P2" s="7"/>
      <c r="Q2" s="7"/>
      <c r="R2" s="7"/>
      <c r="S2" s="7"/>
      <c r="T2" s="7"/>
      <c r="U2" s="50"/>
      <c r="V2" s="50"/>
      <c r="W2" s="50"/>
      <c r="X2" s="123"/>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row>
    <row r="3" spans="1:65" ht="25.15" customHeight="1" x14ac:dyDescent="0.25">
      <c r="A3" s="615" t="s">
        <v>2</v>
      </c>
      <c r="B3" s="616"/>
      <c r="C3" s="616"/>
      <c r="D3" s="616"/>
      <c r="E3" s="616"/>
      <c r="F3" s="616"/>
      <c r="G3" s="616"/>
      <c r="H3" s="617" t="s">
        <v>4</v>
      </c>
      <c r="I3" s="618"/>
      <c r="J3" s="618"/>
      <c r="K3" s="619"/>
      <c r="L3" s="620" t="s">
        <v>30</v>
      </c>
      <c r="M3" s="621"/>
      <c r="N3" s="621"/>
      <c r="O3" s="622"/>
      <c r="P3" s="617" t="s">
        <v>29</v>
      </c>
      <c r="Q3" s="618"/>
      <c r="R3" s="618"/>
      <c r="S3" s="619"/>
      <c r="T3" s="623" t="s">
        <v>5</v>
      </c>
      <c r="U3" s="621"/>
      <c r="V3" s="621"/>
      <c r="W3" s="621"/>
      <c r="X3" s="128"/>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1:65" ht="33" customHeight="1" thickBot="1" x14ac:dyDescent="0.3">
      <c r="A4" s="249" t="s">
        <v>6</v>
      </c>
      <c r="B4" s="248" t="s">
        <v>7</v>
      </c>
      <c r="C4" s="248" t="s">
        <v>3</v>
      </c>
      <c r="D4" s="610" t="s">
        <v>34</v>
      </c>
      <c r="E4" s="611"/>
      <c r="F4" s="249" t="s">
        <v>10</v>
      </c>
      <c r="G4" s="382" t="s">
        <v>0</v>
      </c>
      <c r="H4" s="241" t="s">
        <v>1</v>
      </c>
      <c r="I4" s="242" t="s">
        <v>44</v>
      </c>
      <c r="J4" s="243" t="s">
        <v>45</v>
      </c>
      <c r="K4" s="244" t="s">
        <v>65</v>
      </c>
      <c r="L4" s="245" t="s">
        <v>1</v>
      </c>
      <c r="M4" s="242" t="s">
        <v>44</v>
      </c>
      <c r="N4" s="243" t="s">
        <v>45</v>
      </c>
      <c r="O4" s="246" t="s">
        <v>65</v>
      </c>
      <c r="P4" s="241" t="s">
        <v>1</v>
      </c>
      <c r="Q4" s="242" t="s">
        <v>44</v>
      </c>
      <c r="R4" s="243" t="s">
        <v>45</v>
      </c>
      <c r="S4" s="244" t="s">
        <v>65</v>
      </c>
      <c r="T4" s="247" t="s">
        <v>1</v>
      </c>
      <c r="U4" s="242" t="s">
        <v>44</v>
      </c>
      <c r="V4" s="43" t="s">
        <v>45</v>
      </c>
      <c r="W4" s="43" t="s">
        <v>65</v>
      </c>
      <c r="X4" s="129"/>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row>
    <row r="5" spans="1:65" s="417" customFormat="1" ht="93.75" x14ac:dyDescent="0.25">
      <c r="A5" s="422" t="s">
        <v>18</v>
      </c>
      <c r="B5" s="255" t="s">
        <v>181</v>
      </c>
      <c r="C5" s="255" t="s">
        <v>131</v>
      </c>
      <c r="D5" s="612" t="s">
        <v>165</v>
      </c>
      <c r="E5" s="613"/>
      <c r="F5" s="256" t="s">
        <v>21</v>
      </c>
      <c r="G5" s="257" t="s">
        <v>72</v>
      </c>
      <c r="H5" s="256" t="s">
        <v>170</v>
      </c>
      <c r="I5" s="258" t="s">
        <v>171</v>
      </c>
      <c r="J5" s="266" t="s">
        <v>171</v>
      </c>
      <c r="K5" s="260" t="s">
        <v>169</v>
      </c>
      <c r="L5" s="261" t="s">
        <v>172</v>
      </c>
      <c r="M5" s="262" t="s">
        <v>173</v>
      </c>
      <c r="N5" s="262" t="s">
        <v>173</v>
      </c>
      <c r="O5" s="263" t="s">
        <v>169</v>
      </c>
      <c r="P5" s="264" t="s">
        <v>169</v>
      </c>
      <c r="Q5" s="262" t="s">
        <v>169</v>
      </c>
      <c r="R5" s="262" t="s">
        <v>169</v>
      </c>
      <c r="S5" s="260" t="s">
        <v>169</v>
      </c>
      <c r="T5" s="264" t="s">
        <v>196</v>
      </c>
      <c r="U5" s="258" t="s">
        <v>174</v>
      </c>
      <c r="V5" s="258" t="s">
        <v>174</v>
      </c>
      <c r="W5" s="259" t="s">
        <v>169</v>
      </c>
      <c r="X5" s="122"/>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416"/>
      <c r="BL5" s="416"/>
      <c r="BM5" s="416"/>
    </row>
    <row r="6" spans="1:65" s="1" customFormat="1" ht="56.25" x14ac:dyDescent="0.25">
      <c r="A6" s="237" t="s">
        <v>19</v>
      </c>
      <c r="B6" s="255" t="s">
        <v>249</v>
      </c>
      <c r="C6" s="255" t="s">
        <v>197</v>
      </c>
      <c r="D6" s="624" t="s">
        <v>212</v>
      </c>
      <c r="E6" s="625"/>
      <c r="F6" s="401" t="s">
        <v>154</v>
      </c>
      <c r="G6" s="257" t="s">
        <v>72</v>
      </c>
      <c r="H6" s="265" t="s">
        <v>169</v>
      </c>
      <c r="I6" s="258" t="s">
        <v>169</v>
      </c>
      <c r="J6" s="266" t="s">
        <v>169</v>
      </c>
      <c r="K6" s="266" t="s">
        <v>169</v>
      </c>
      <c r="L6" s="265" t="s">
        <v>169</v>
      </c>
      <c r="M6" s="262" t="s">
        <v>169</v>
      </c>
      <c r="N6" s="266" t="s">
        <v>169</v>
      </c>
      <c r="O6" s="266" t="s">
        <v>169</v>
      </c>
      <c r="P6" s="418" t="s">
        <v>169</v>
      </c>
      <c r="Q6" s="262" t="s">
        <v>169</v>
      </c>
      <c r="R6" s="266" t="s">
        <v>169</v>
      </c>
      <c r="S6" s="266" t="s">
        <v>169</v>
      </c>
      <c r="T6" s="411">
        <v>2379</v>
      </c>
      <c r="U6" s="374">
        <v>21000</v>
      </c>
      <c r="V6" s="374">
        <v>21000</v>
      </c>
      <c r="W6" s="266" t="s">
        <v>169</v>
      </c>
      <c r="X6" s="122"/>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25">
      <c r="A7" s="7"/>
      <c r="B7" s="75"/>
      <c r="C7" s="75"/>
      <c r="D7" s="75"/>
      <c r="E7" s="75"/>
      <c r="F7" s="75"/>
      <c r="G7" s="75"/>
      <c r="H7" s="75"/>
      <c r="I7" s="75"/>
      <c r="J7" s="75"/>
      <c r="K7" s="75"/>
      <c r="L7" s="75"/>
      <c r="M7" s="75"/>
      <c r="N7" s="75"/>
      <c r="O7" s="75"/>
      <c r="P7" s="7"/>
      <c r="Q7" s="7"/>
      <c r="R7" s="7"/>
      <c r="S7" s="7"/>
      <c r="T7" s="7"/>
      <c r="U7" s="7"/>
      <c r="V7" s="7"/>
      <c r="W7" s="7"/>
      <c r="X7" s="130"/>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48" customHeight="1" x14ac:dyDescent="0.35">
      <c r="A8" s="601" t="s">
        <v>258</v>
      </c>
      <c r="B8" s="602"/>
      <c r="C8" s="602"/>
      <c r="D8" s="602"/>
      <c r="E8" s="423"/>
      <c r="F8" s="423"/>
      <c r="G8" s="424"/>
      <c r="H8" s="71"/>
      <c r="I8" s="71"/>
      <c r="J8" s="71"/>
      <c r="K8" s="71"/>
      <c r="L8" s="71"/>
      <c r="M8" s="71"/>
      <c r="N8" s="7"/>
      <c r="O8" s="7"/>
      <c r="P8" s="7"/>
      <c r="Q8" s="383"/>
      <c r="R8" s="383"/>
      <c r="S8" s="383"/>
      <c r="T8" s="69"/>
      <c r="U8" s="69"/>
      <c r="V8" s="69"/>
      <c r="W8" s="69"/>
      <c r="X8" s="130"/>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7"/>
      <c r="BK8" s="7"/>
      <c r="BL8" s="7"/>
      <c r="BM8" s="7"/>
    </row>
    <row r="9" spans="1:65" s="1" customFormat="1" ht="24" outlineLevel="1" thickBot="1" x14ac:dyDescent="0.4">
      <c r="A9" s="50"/>
      <c r="B9" s="375" t="s">
        <v>9</v>
      </c>
      <c r="C9" s="93" t="s">
        <v>51</v>
      </c>
      <c r="D9" s="94">
        <v>2018</v>
      </c>
      <c r="E9" s="95">
        <v>2019</v>
      </c>
      <c r="F9" s="588">
        <v>2020</v>
      </c>
      <c r="G9" s="588"/>
      <c r="H9" s="71"/>
      <c r="I9" s="71"/>
      <c r="J9" s="71"/>
      <c r="K9" s="71"/>
      <c r="L9" s="71"/>
      <c r="M9" s="71"/>
      <c r="N9" s="7"/>
      <c r="O9" s="7"/>
      <c r="P9" s="7"/>
      <c r="Q9" s="600"/>
      <c r="R9" s="600"/>
      <c r="S9" s="600"/>
      <c r="T9" s="600"/>
      <c r="U9" s="600"/>
      <c r="V9" s="600"/>
      <c r="W9" s="7"/>
      <c r="X9" s="130"/>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row>
    <row r="10" spans="1:65" s="1" customFormat="1" ht="38.25" outlineLevel="1" x14ac:dyDescent="0.35">
      <c r="A10" s="7"/>
      <c r="B10" s="376" t="s">
        <v>27</v>
      </c>
      <c r="C10" s="97">
        <v>28240367</v>
      </c>
      <c r="D10" s="98">
        <v>21471232</v>
      </c>
      <c r="E10" s="99" t="s">
        <v>46</v>
      </c>
      <c r="F10" s="589" t="s">
        <v>47</v>
      </c>
      <c r="G10" s="589"/>
      <c r="H10" s="71"/>
      <c r="I10" s="71"/>
      <c r="J10" s="71"/>
      <c r="K10" s="71"/>
      <c r="L10" s="71"/>
      <c r="M10" s="71"/>
      <c r="N10" s="7"/>
      <c r="O10" s="7"/>
      <c r="P10" s="48"/>
      <c r="Q10" s="48"/>
      <c r="R10" s="48"/>
      <c r="S10" s="48"/>
      <c r="T10" s="48"/>
      <c r="U10" s="7"/>
      <c r="V10" s="7"/>
      <c r="W10" s="7"/>
      <c r="X10" s="130"/>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5" customHeight="1" outlineLevel="1" x14ac:dyDescent="0.35">
      <c r="A11" s="50"/>
      <c r="B11" s="377" t="s">
        <v>25</v>
      </c>
      <c r="C11" s="101">
        <v>0.78</v>
      </c>
      <c r="D11" s="102">
        <v>0.76</v>
      </c>
      <c r="E11" s="103" t="s">
        <v>46</v>
      </c>
      <c r="F11" s="576" t="s">
        <v>47</v>
      </c>
      <c r="G11" s="576"/>
      <c r="H11" s="71"/>
      <c r="I11" s="71"/>
      <c r="J11" s="71"/>
      <c r="K11" s="71"/>
      <c r="L11" s="71"/>
      <c r="M11" s="71"/>
      <c r="N11" s="71"/>
      <c r="O11" s="71"/>
      <c r="P11" s="71"/>
      <c r="Q11" s="7"/>
      <c r="R11" s="7"/>
      <c r="S11" s="7"/>
      <c r="T11" s="48"/>
      <c r="U11" s="48"/>
      <c r="V11" s="48"/>
      <c r="W11" s="48"/>
      <c r="X11" s="131"/>
      <c r="Y11" s="48"/>
      <c r="Z11" s="48"/>
      <c r="AA11" s="48"/>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5" customHeight="1" outlineLevel="1" x14ac:dyDescent="0.35">
      <c r="A12" s="50"/>
      <c r="B12" s="377" t="s">
        <v>26</v>
      </c>
      <c r="C12" s="101">
        <v>0.22</v>
      </c>
      <c r="D12" s="102">
        <v>0.32</v>
      </c>
      <c r="E12" s="103" t="s">
        <v>46</v>
      </c>
      <c r="F12" s="576" t="s">
        <v>47</v>
      </c>
      <c r="G12" s="576"/>
      <c r="H12" s="71"/>
      <c r="I12" s="71"/>
      <c r="J12" s="71"/>
      <c r="K12" s="71"/>
      <c r="L12" s="71"/>
      <c r="M12" s="71"/>
      <c r="N12" s="71"/>
      <c r="O12" s="71"/>
      <c r="P12" s="71"/>
      <c r="Q12" s="7"/>
      <c r="R12" s="7"/>
      <c r="S12" s="7"/>
      <c r="T12" s="48"/>
      <c r="U12" s="48"/>
      <c r="V12" s="48"/>
      <c r="W12" s="48"/>
      <c r="X12" s="316" t="s">
        <v>36</v>
      </c>
      <c r="Y12" s="317">
        <v>1.1000000000000001</v>
      </c>
      <c r="Z12" s="48"/>
      <c r="AA12" s="48"/>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19.5" customHeight="1" outlineLevel="1" x14ac:dyDescent="0.35">
      <c r="A13" s="50"/>
      <c r="B13" s="3"/>
      <c r="C13" s="3"/>
      <c r="D13" s="71"/>
      <c r="E13" s="71"/>
      <c r="F13" s="71"/>
      <c r="G13" s="71"/>
      <c r="H13" s="135"/>
      <c r="I13" s="135"/>
      <c r="J13" s="135"/>
      <c r="K13" s="135"/>
      <c r="L13" s="135"/>
      <c r="M13" s="71"/>
      <c r="N13" s="71"/>
      <c r="O13" s="71"/>
      <c r="P13" s="71"/>
      <c r="Q13" s="7"/>
      <c r="R13" s="7"/>
      <c r="S13" s="7"/>
      <c r="T13" s="7"/>
      <c r="U13" s="7"/>
      <c r="V13" s="7"/>
      <c r="W13" s="7"/>
      <c r="X13" s="130"/>
      <c r="Y13" s="80" t="s">
        <v>198</v>
      </c>
      <c r="Z13" s="6"/>
      <c r="AA13" s="6"/>
      <c r="AB13" s="6"/>
      <c r="AC13" s="6"/>
      <c r="AD13" s="6"/>
      <c r="AE13" s="6"/>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21" outlineLevel="1" x14ac:dyDescent="0.35">
      <c r="A14" s="577" t="s">
        <v>66</v>
      </c>
      <c r="B14" s="577"/>
      <c r="C14" s="577"/>
      <c r="D14" s="577"/>
      <c r="E14" s="577"/>
      <c r="F14" s="577"/>
      <c r="G14" s="578"/>
      <c r="H14" s="579" t="s">
        <v>1</v>
      </c>
      <c r="I14" s="580"/>
      <c r="J14" s="580"/>
      <c r="K14" s="580"/>
      <c r="L14" s="581"/>
      <c r="M14" s="582" t="s">
        <v>43</v>
      </c>
      <c r="N14" s="583"/>
      <c r="O14" s="583"/>
      <c r="P14" s="583"/>
      <c r="Q14" s="584"/>
      <c r="R14" s="405" t="s">
        <v>199</v>
      </c>
      <c r="S14" s="120"/>
      <c r="T14" s="406"/>
      <c r="U14" s="120"/>
      <c r="V14" s="121"/>
      <c r="W14" s="50"/>
      <c r="X14" s="123"/>
      <c r="Y14" s="50"/>
      <c r="Z14" s="585" t="s">
        <v>11</v>
      </c>
      <c r="AA14" s="565"/>
      <c r="AB14" s="565"/>
      <c r="AC14" s="565"/>
      <c r="AD14" s="566"/>
      <c r="AE14" s="564" t="s">
        <v>16</v>
      </c>
      <c r="AF14" s="565"/>
      <c r="AG14" s="565"/>
      <c r="AH14" s="565"/>
      <c r="AI14" s="566"/>
      <c r="AJ14" s="564" t="s">
        <v>24</v>
      </c>
      <c r="AK14" s="565"/>
      <c r="AL14" s="565"/>
      <c r="AM14" s="565"/>
      <c r="AN14" s="566"/>
      <c r="AO14" s="564" t="s">
        <v>13</v>
      </c>
      <c r="AP14" s="565"/>
      <c r="AQ14" s="565"/>
      <c r="AR14" s="565"/>
      <c r="AS14" s="566"/>
      <c r="AT14" s="564" t="s">
        <v>14</v>
      </c>
      <c r="AU14" s="565"/>
      <c r="AV14" s="565"/>
      <c r="AW14" s="565"/>
      <c r="AX14" s="566"/>
      <c r="AY14" s="564" t="s">
        <v>12</v>
      </c>
      <c r="AZ14" s="565"/>
      <c r="BA14" s="565"/>
      <c r="BB14" s="565"/>
      <c r="BC14" s="566"/>
      <c r="BD14" s="564" t="s">
        <v>17</v>
      </c>
      <c r="BE14" s="565"/>
      <c r="BF14" s="565"/>
      <c r="BG14" s="565"/>
      <c r="BH14" s="566"/>
      <c r="BI14" s="564" t="s">
        <v>15</v>
      </c>
      <c r="BJ14" s="565"/>
      <c r="BK14" s="565"/>
      <c r="BL14" s="565"/>
      <c r="BM14" s="567"/>
    </row>
    <row r="15" spans="1:65" ht="48" customHeight="1" outlineLevel="1" thickBot="1" x14ac:dyDescent="0.3">
      <c r="A15" s="238" t="s">
        <v>6</v>
      </c>
      <c r="B15" s="239" t="s">
        <v>8</v>
      </c>
      <c r="C15" s="239" t="s">
        <v>3</v>
      </c>
      <c r="D15" s="606" t="s">
        <v>68</v>
      </c>
      <c r="E15" s="607"/>
      <c r="F15" s="240" t="s">
        <v>10</v>
      </c>
      <c r="G15" s="240" t="s">
        <v>0</v>
      </c>
      <c r="H15" s="240" t="s">
        <v>22</v>
      </c>
      <c r="I15" s="240" t="s">
        <v>30</v>
      </c>
      <c r="J15" s="240" t="s">
        <v>29</v>
      </c>
      <c r="K15" s="240" t="s">
        <v>23</v>
      </c>
      <c r="L15" s="240" t="s">
        <v>49</v>
      </c>
      <c r="M15" s="250" t="s">
        <v>22</v>
      </c>
      <c r="N15" s="251" t="s">
        <v>30</v>
      </c>
      <c r="O15" s="250" t="s">
        <v>29</v>
      </c>
      <c r="P15" s="251" t="s">
        <v>23</v>
      </c>
      <c r="Q15" s="250" t="s">
        <v>49</v>
      </c>
      <c r="R15" s="252" t="s">
        <v>22</v>
      </c>
      <c r="S15" s="253" t="s">
        <v>30</v>
      </c>
      <c r="T15" s="252" t="s">
        <v>29</v>
      </c>
      <c r="U15" s="253" t="s">
        <v>23</v>
      </c>
      <c r="V15" s="252" t="s">
        <v>49</v>
      </c>
      <c r="W15" s="50"/>
      <c r="X15" s="123"/>
      <c r="Y15" s="50"/>
      <c r="Z15" s="426" t="s">
        <v>22</v>
      </c>
      <c r="AA15" s="426" t="s">
        <v>30</v>
      </c>
      <c r="AB15" s="426" t="s">
        <v>29</v>
      </c>
      <c r="AC15" s="426" t="s">
        <v>23</v>
      </c>
      <c r="AD15" s="427" t="s">
        <v>49</v>
      </c>
      <c r="AE15" s="425" t="s">
        <v>22</v>
      </c>
      <c r="AF15" s="426" t="s">
        <v>30</v>
      </c>
      <c r="AG15" s="426" t="s">
        <v>29</v>
      </c>
      <c r="AH15" s="426" t="s">
        <v>23</v>
      </c>
      <c r="AI15" s="427" t="s">
        <v>49</v>
      </c>
      <c r="AJ15" s="425" t="s">
        <v>22</v>
      </c>
      <c r="AK15" s="426" t="s">
        <v>30</v>
      </c>
      <c r="AL15" s="426" t="s">
        <v>29</v>
      </c>
      <c r="AM15" s="426" t="s">
        <v>23</v>
      </c>
      <c r="AN15" s="427" t="s">
        <v>49</v>
      </c>
      <c r="AO15" s="425" t="s">
        <v>22</v>
      </c>
      <c r="AP15" s="426" t="s">
        <v>30</v>
      </c>
      <c r="AQ15" s="426" t="s">
        <v>29</v>
      </c>
      <c r="AR15" s="426" t="s">
        <v>23</v>
      </c>
      <c r="AS15" s="427" t="s">
        <v>49</v>
      </c>
      <c r="AT15" s="425" t="s">
        <v>22</v>
      </c>
      <c r="AU15" s="426" t="s">
        <v>30</v>
      </c>
      <c r="AV15" s="426" t="s">
        <v>29</v>
      </c>
      <c r="AW15" s="426" t="s">
        <v>23</v>
      </c>
      <c r="AX15" s="427" t="s">
        <v>49</v>
      </c>
      <c r="AY15" s="425" t="s">
        <v>22</v>
      </c>
      <c r="AZ15" s="426" t="s">
        <v>30</v>
      </c>
      <c r="BA15" s="426" t="s">
        <v>29</v>
      </c>
      <c r="BB15" s="426" t="s">
        <v>23</v>
      </c>
      <c r="BC15" s="427"/>
      <c r="BD15" s="425" t="s">
        <v>22</v>
      </c>
      <c r="BE15" s="426" t="s">
        <v>30</v>
      </c>
      <c r="BF15" s="426" t="s">
        <v>29</v>
      </c>
      <c r="BG15" s="426" t="s">
        <v>23</v>
      </c>
      <c r="BH15" s="427"/>
      <c r="BI15" s="425" t="s">
        <v>22</v>
      </c>
      <c r="BJ15" s="426" t="s">
        <v>30</v>
      </c>
      <c r="BK15" s="426" t="s">
        <v>29</v>
      </c>
      <c r="BL15" s="426" t="s">
        <v>23</v>
      </c>
      <c r="BM15" s="426" t="s">
        <v>49</v>
      </c>
    </row>
    <row r="16" spans="1:65" ht="93.75" outlineLevel="1" x14ac:dyDescent="0.25">
      <c r="A16" s="270" t="s">
        <v>18</v>
      </c>
      <c r="B16" s="293" t="s">
        <v>182</v>
      </c>
      <c r="C16" s="309" t="s">
        <v>167</v>
      </c>
      <c r="D16" s="608" t="s">
        <v>78</v>
      </c>
      <c r="E16" s="609"/>
      <c r="F16" s="293" t="s">
        <v>75</v>
      </c>
      <c r="G16" s="293" t="s">
        <v>166</v>
      </c>
      <c r="H16" s="310">
        <v>99526</v>
      </c>
      <c r="I16" s="293">
        <v>0</v>
      </c>
      <c r="J16" s="293">
        <v>0</v>
      </c>
      <c r="K16" s="310">
        <v>7579</v>
      </c>
      <c r="L16" s="293"/>
      <c r="M16" s="294">
        <v>40000</v>
      </c>
      <c r="N16" s="295">
        <v>0</v>
      </c>
      <c r="O16" s="296">
        <v>0</v>
      </c>
      <c r="P16" s="295">
        <v>11000</v>
      </c>
      <c r="Q16" s="296"/>
      <c r="R16" s="368">
        <v>40000</v>
      </c>
      <c r="S16" s="369"/>
      <c r="T16" s="370"/>
      <c r="U16" s="369">
        <v>12966</v>
      </c>
      <c r="V16" s="370"/>
      <c r="W16" s="50"/>
      <c r="X16" s="123"/>
      <c r="Y16" s="67" t="s">
        <v>18</v>
      </c>
      <c r="Z16" s="429">
        <v>5079</v>
      </c>
      <c r="AA16" s="429"/>
      <c r="AB16" s="429"/>
      <c r="AC16" s="429">
        <v>3651</v>
      </c>
      <c r="AD16" s="430"/>
      <c r="AE16" s="428">
        <v>5289</v>
      </c>
      <c r="AF16" s="429"/>
      <c r="AG16" s="429"/>
      <c r="AH16" s="429">
        <v>2252</v>
      </c>
      <c r="AI16" s="430"/>
      <c r="AJ16" s="428">
        <v>9026</v>
      </c>
      <c r="AK16" s="429"/>
      <c r="AL16" s="429"/>
      <c r="AM16" s="429">
        <v>1752</v>
      </c>
      <c r="AN16" s="430"/>
      <c r="AO16" s="428">
        <v>425</v>
      </c>
      <c r="AP16" s="429"/>
      <c r="AQ16" s="429"/>
      <c r="AR16" s="429">
        <v>500</v>
      </c>
      <c r="AS16" s="430"/>
      <c r="AT16" s="428">
        <v>10289</v>
      </c>
      <c r="AU16" s="429"/>
      <c r="AV16" s="429"/>
      <c r="AW16" s="429">
        <v>2523</v>
      </c>
      <c r="AX16" s="430"/>
      <c r="AY16" s="428">
        <v>5938</v>
      </c>
      <c r="AZ16" s="429"/>
      <c r="BA16" s="429"/>
      <c r="BB16" s="429">
        <v>500</v>
      </c>
      <c r="BC16" s="430"/>
      <c r="BD16" s="428">
        <v>2679</v>
      </c>
      <c r="BE16" s="429"/>
      <c r="BF16" s="429"/>
      <c r="BG16" s="429">
        <v>1288</v>
      </c>
      <c r="BH16" s="430"/>
      <c r="BI16" s="428">
        <v>1275</v>
      </c>
      <c r="BJ16" s="429"/>
      <c r="BK16" s="429"/>
      <c r="BL16" s="429">
        <v>500</v>
      </c>
      <c r="BM16" s="429"/>
    </row>
    <row r="17" spans="1:66" ht="9.9499999999999993" customHeight="1" outlineLevel="1" x14ac:dyDescent="0.35">
      <c r="A17" s="50"/>
      <c r="B17" s="71"/>
      <c r="C17" s="71"/>
      <c r="D17" s="71"/>
      <c r="E17" s="71"/>
      <c r="F17" s="71"/>
      <c r="G17" s="71"/>
      <c r="H17" s="71"/>
      <c r="I17" s="71"/>
      <c r="J17" s="71"/>
      <c r="K17" s="71"/>
      <c r="L17" s="50"/>
      <c r="M17" s="50"/>
      <c r="N17" s="50"/>
      <c r="O17" s="50"/>
      <c r="P17" s="50"/>
      <c r="Q17" s="50"/>
      <c r="R17" s="7"/>
      <c r="S17" s="7"/>
      <c r="T17" s="50"/>
      <c r="U17" s="50"/>
      <c r="V17" s="50"/>
      <c r="W17" s="50"/>
      <c r="X17" s="123"/>
      <c r="Y17" s="104"/>
      <c r="Z17" s="105"/>
      <c r="AA17" s="105"/>
      <c r="AB17" s="105"/>
      <c r="AC17" s="105"/>
      <c r="AD17" s="105"/>
      <c r="AE17" s="105"/>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70"/>
      <c r="BM17" s="70"/>
      <c r="BN17" s="70"/>
    </row>
    <row r="18" spans="1:66" ht="21" outlineLevel="1" x14ac:dyDescent="0.35">
      <c r="A18" s="421" t="s">
        <v>70</v>
      </c>
      <c r="B18" s="379"/>
      <c r="C18" s="379"/>
      <c r="D18" s="379"/>
      <c r="E18" s="379"/>
      <c r="F18" s="379"/>
      <c r="G18" s="380"/>
      <c r="H18" s="109"/>
      <c r="I18" s="109"/>
      <c r="J18" s="109"/>
      <c r="K18" s="109"/>
      <c r="L18" s="109"/>
      <c r="M18" s="109"/>
      <c r="N18" s="109"/>
      <c r="O18" s="109"/>
      <c r="P18" s="109"/>
      <c r="Q18" s="109"/>
      <c r="R18" s="50"/>
      <c r="S18" s="50"/>
      <c r="T18" s="50"/>
      <c r="U18" s="50"/>
      <c r="V18" s="50"/>
      <c r="W18" s="50"/>
      <c r="X18" s="123"/>
      <c r="Y18" s="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70"/>
    </row>
    <row r="19" spans="1:66" ht="24.6" customHeight="1" outlineLevel="1" x14ac:dyDescent="0.35">
      <c r="A19" s="590" t="s">
        <v>168</v>
      </c>
      <c r="B19" s="591"/>
      <c r="C19" s="591"/>
      <c r="D19" s="591"/>
      <c r="E19" s="591"/>
      <c r="F19" s="591"/>
      <c r="G19" s="592"/>
      <c r="H19" s="111"/>
      <c r="I19" s="71"/>
      <c r="J19" s="71"/>
      <c r="K19" s="71"/>
      <c r="L19" s="71"/>
      <c r="M19" s="71"/>
      <c r="N19" s="71"/>
      <c r="O19" s="7"/>
      <c r="P19" s="7"/>
      <c r="Q19" s="383"/>
      <c r="R19" s="383"/>
      <c r="S19" s="71"/>
      <c r="T19" s="71"/>
      <c r="U19" s="71"/>
      <c r="V19" s="71"/>
      <c r="W19" s="107"/>
      <c r="X19" s="132"/>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70"/>
    </row>
    <row r="20" spans="1:66" ht="17.25" customHeight="1" outlineLevel="1" x14ac:dyDescent="0.35">
      <c r="A20" s="593" t="s">
        <v>74</v>
      </c>
      <c r="B20" s="594"/>
      <c r="C20" s="594"/>
      <c r="D20" s="594"/>
      <c r="E20" s="594"/>
      <c r="F20" s="594"/>
      <c r="G20" s="595"/>
      <c r="H20" s="71"/>
      <c r="I20" s="71"/>
      <c r="J20" s="71"/>
      <c r="K20" s="71"/>
      <c r="L20" s="71"/>
      <c r="M20" s="71"/>
      <c r="N20" s="71"/>
      <c r="O20" s="71"/>
      <c r="P20" s="71"/>
      <c r="Q20" s="71"/>
      <c r="R20" s="7"/>
      <c r="S20" s="71"/>
      <c r="T20" s="71"/>
      <c r="U20" s="71"/>
      <c r="V20" s="71"/>
      <c r="W20" s="108"/>
      <c r="X20" s="133"/>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70"/>
    </row>
    <row r="21" spans="1:66" ht="17.25" customHeight="1" outlineLevel="1" x14ac:dyDescent="0.35">
      <c r="A21" s="384"/>
      <c r="B21" s="384"/>
      <c r="C21" s="384"/>
      <c r="D21" s="384"/>
      <c r="E21" s="384"/>
      <c r="F21" s="384"/>
      <c r="G21" s="384"/>
      <c r="H21" s="71"/>
      <c r="I21" s="71"/>
      <c r="J21" s="71"/>
      <c r="K21" s="71"/>
      <c r="L21" s="71"/>
      <c r="M21" s="71"/>
      <c r="N21" s="71"/>
      <c r="O21" s="71"/>
      <c r="P21" s="71"/>
      <c r="Q21" s="71"/>
      <c r="R21" s="7"/>
      <c r="S21" s="71"/>
      <c r="T21" s="71"/>
      <c r="U21" s="71"/>
      <c r="V21" s="71"/>
      <c r="W21" s="108"/>
      <c r="X21" s="133"/>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70"/>
    </row>
    <row r="22" spans="1:66" s="1" customFormat="1" ht="48.75" customHeight="1" x14ac:dyDescent="0.35">
      <c r="A22" s="601" t="s">
        <v>259</v>
      </c>
      <c r="B22" s="602"/>
      <c r="C22" s="602"/>
      <c r="D22" s="602"/>
      <c r="E22" s="423"/>
      <c r="F22" s="423"/>
      <c r="G22" s="424"/>
      <c r="H22" s="71"/>
      <c r="I22" s="71"/>
      <c r="J22" s="71"/>
      <c r="K22" s="71"/>
      <c r="L22" s="71"/>
      <c r="M22" s="71"/>
      <c r="N22" s="71"/>
      <c r="O22" s="7"/>
      <c r="P22" s="7"/>
      <c r="Q22" s="383"/>
      <c r="R22" s="383"/>
      <c r="S22" s="71"/>
      <c r="T22" s="71"/>
      <c r="U22" s="71"/>
      <c r="V22" s="71"/>
      <c r="W22" s="69"/>
      <c r="X22" s="130"/>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7"/>
      <c r="BK22" s="7"/>
      <c r="BL22" s="7"/>
      <c r="BM22" s="7"/>
    </row>
    <row r="23" spans="1:66" s="1" customFormat="1" ht="29.25" customHeight="1" outlineLevel="1" thickBot="1" x14ac:dyDescent="0.4">
      <c r="A23" s="50"/>
      <c r="B23" s="375" t="s">
        <v>9</v>
      </c>
      <c r="C23" s="93" t="s">
        <v>51</v>
      </c>
      <c r="D23" s="94">
        <v>2018</v>
      </c>
      <c r="E23" s="95">
        <v>2019</v>
      </c>
      <c r="F23" s="588">
        <v>2020</v>
      </c>
      <c r="G23" s="588"/>
      <c r="H23" s="71"/>
      <c r="I23" s="71"/>
      <c r="J23" s="71"/>
      <c r="K23" s="71"/>
      <c r="L23" s="71"/>
      <c r="M23" s="71"/>
      <c r="N23" s="71"/>
      <c r="O23" s="7"/>
      <c r="P23" s="7"/>
      <c r="Q23" s="383"/>
      <c r="R23" s="383"/>
      <c r="S23" s="71"/>
      <c r="T23" s="71"/>
      <c r="U23" s="71"/>
      <c r="V23" s="71"/>
      <c r="W23" s="7"/>
      <c r="X23" s="130"/>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row>
    <row r="24" spans="1:66" s="1" customFormat="1" ht="23.45" customHeight="1" outlineLevel="1" x14ac:dyDescent="0.35">
      <c r="A24" s="7"/>
      <c r="B24" s="376" t="s">
        <v>27</v>
      </c>
      <c r="C24" s="97">
        <v>36800000</v>
      </c>
      <c r="D24" s="98">
        <v>32517000</v>
      </c>
      <c r="E24" s="99" t="s">
        <v>46</v>
      </c>
      <c r="F24" s="589" t="s">
        <v>47</v>
      </c>
      <c r="G24" s="589"/>
      <c r="H24" s="71"/>
      <c r="I24" s="71"/>
      <c r="J24" s="71"/>
      <c r="K24" s="71"/>
      <c r="L24" s="71"/>
      <c r="M24" s="71"/>
      <c r="N24" s="7"/>
      <c r="O24" s="7"/>
      <c r="P24" s="48"/>
      <c r="Q24" s="48"/>
      <c r="R24" s="48"/>
      <c r="S24" s="48"/>
      <c r="T24" s="48"/>
      <c r="U24" s="7"/>
      <c r="V24" s="7"/>
      <c r="W24" s="7"/>
      <c r="X24" s="130"/>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row>
    <row r="25" spans="1:66" s="1" customFormat="1" ht="23.45" customHeight="1" outlineLevel="1" x14ac:dyDescent="0.35">
      <c r="A25" s="50"/>
      <c r="B25" s="377" t="s">
        <v>25</v>
      </c>
      <c r="C25" s="101">
        <v>0</v>
      </c>
      <c r="D25" s="102">
        <v>0</v>
      </c>
      <c r="E25" s="103" t="s">
        <v>46</v>
      </c>
      <c r="F25" s="576" t="s">
        <v>47</v>
      </c>
      <c r="G25" s="576"/>
      <c r="H25" s="71"/>
      <c r="I25" s="71"/>
      <c r="J25" s="71"/>
      <c r="K25" s="71"/>
      <c r="L25" s="71"/>
      <c r="M25" s="71"/>
      <c r="N25" s="71"/>
      <c r="O25" s="71"/>
      <c r="P25" s="71"/>
      <c r="Q25" s="7"/>
      <c r="R25" s="7"/>
      <c r="S25" s="7"/>
      <c r="T25" s="48"/>
      <c r="U25" s="48"/>
      <c r="V25" s="48"/>
      <c r="W25" s="48"/>
      <c r="X25" s="131"/>
      <c r="Y25" s="48"/>
      <c r="Z25" s="48"/>
      <c r="AA25" s="48"/>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row>
    <row r="26" spans="1:66" s="1" customFormat="1" ht="23.45" customHeight="1" outlineLevel="1" x14ac:dyDescent="0.35">
      <c r="A26" s="50"/>
      <c r="B26" s="377" t="s">
        <v>26</v>
      </c>
      <c r="C26" s="101">
        <v>1</v>
      </c>
      <c r="D26" s="102">
        <v>1</v>
      </c>
      <c r="E26" s="103" t="s">
        <v>46</v>
      </c>
      <c r="F26" s="576" t="s">
        <v>47</v>
      </c>
      <c r="G26" s="576"/>
      <c r="H26" s="71"/>
      <c r="I26" s="71"/>
      <c r="J26" s="71"/>
      <c r="K26" s="71"/>
      <c r="L26" s="71"/>
      <c r="M26" s="71"/>
      <c r="N26" s="71"/>
      <c r="O26" s="71"/>
      <c r="P26" s="71"/>
      <c r="Q26" s="7"/>
      <c r="R26" s="7"/>
      <c r="S26" s="7"/>
      <c r="T26" s="48"/>
      <c r="U26" s="48"/>
      <c r="V26" s="48"/>
      <c r="W26" s="48"/>
      <c r="X26" s="316" t="s">
        <v>36</v>
      </c>
      <c r="Y26" s="317">
        <v>1.2</v>
      </c>
      <c r="Z26" s="48"/>
      <c r="AA26" s="48"/>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row>
    <row r="27" spans="1:66" s="1" customFormat="1" ht="19.5" customHeight="1" outlineLevel="1" x14ac:dyDescent="0.35">
      <c r="A27" s="50"/>
      <c r="B27" s="3"/>
      <c r="C27" s="3"/>
      <c r="D27" s="71"/>
      <c r="E27" s="71"/>
      <c r="F27" s="71"/>
      <c r="G27" s="71"/>
      <c r="H27" s="71"/>
      <c r="I27" s="71"/>
      <c r="J27" s="71"/>
      <c r="K27" s="71"/>
      <c r="L27" s="71"/>
      <c r="M27" s="71"/>
      <c r="N27" s="71"/>
      <c r="O27" s="71"/>
      <c r="P27" s="71"/>
      <c r="Q27" s="7"/>
      <c r="R27" s="7"/>
      <c r="S27" s="7"/>
      <c r="T27" s="7"/>
      <c r="U27" s="7"/>
      <c r="V27" s="7"/>
      <c r="W27" s="7"/>
      <c r="X27" s="130"/>
      <c r="Y27" s="80" t="s">
        <v>200</v>
      </c>
      <c r="Z27" s="6"/>
      <c r="AA27" s="6"/>
      <c r="AB27" s="6"/>
      <c r="AC27" s="6"/>
      <c r="AD27" s="6"/>
      <c r="AE27" s="6"/>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1:66" ht="21" outlineLevel="1" x14ac:dyDescent="0.35">
      <c r="A28" s="628" t="s">
        <v>67</v>
      </c>
      <c r="B28" s="577"/>
      <c r="C28" s="577"/>
      <c r="D28" s="577"/>
      <c r="E28" s="577"/>
      <c r="F28" s="577"/>
      <c r="G28" s="578"/>
      <c r="H28" s="579" t="s">
        <v>1</v>
      </c>
      <c r="I28" s="580"/>
      <c r="J28" s="580"/>
      <c r="K28" s="580"/>
      <c r="L28" s="581"/>
      <c r="M28" s="582" t="s">
        <v>43</v>
      </c>
      <c r="N28" s="583"/>
      <c r="O28" s="583"/>
      <c r="P28" s="583"/>
      <c r="Q28" s="584"/>
      <c r="R28" s="405" t="s">
        <v>234</v>
      </c>
      <c r="S28" s="406"/>
      <c r="T28" s="406"/>
      <c r="U28" s="406"/>
      <c r="V28" s="407"/>
      <c r="W28" s="50"/>
      <c r="X28" s="123"/>
      <c r="Y28" s="50"/>
      <c r="Z28" s="564" t="s">
        <v>11</v>
      </c>
      <c r="AA28" s="565"/>
      <c r="AB28" s="565"/>
      <c r="AC28" s="565"/>
      <c r="AD28" s="566"/>
      <c r="AE28" s="564" t="s">
        <v>16</v>
      </c>
      <c r="AF28" s="565"/>
      <c r="AG28" s="565"/>
      <c r="AH28" s="565"/>
      <c r="AI28" s="566"/>
      <c r="AJ28" s="564" t="s">
        <v>24</v>
      </c>
      <c r="AK28" s="565"/>
      <c r="AL28" s="565"/>
      <c r="AM28" s="565"/>
      <c r="AN28" s="566"/>
      <c r="AO28" s="564" t="s">
        <v>13</v>
      </c>
      <c r="AP28" s="565"/>
      <c r="AQ28" s="565"/>
      <c r="AR28" s="565"/>
      <c r="AS28" s="566"/>
      <c r="AT28" s="564" t="s">
        <v>14</v>
      </c>
      <c r="AU28" s="565"/>
      <c r="AV28" s="565"/>
      <c r="AW28" s="565"/>
      <c r="AX28" s="566"/>
      <c r="AY28" s="564" t="s">
        <v>12</v>
      </c>
      <c r="AZ28" s="565"/>
      <c r="BA28" s="565"/>
      <c r="BB28" s="565"/>
      <c r="BC28" s="566"/>
      <c r="BD28" s="564" t="s">
        <v>17</v>
      </c>
      <c r="BE28" s="565"/>
      <c r="BF28" s="565"/>
      <c r="BG28" s="565"/>
      <c r="BH28" s="566"/>
      <c r="BI28" s="564" t="s">
        <v>15</v>
      </c>
      <c r="BJ28" s="565"/>
      <c r="BK28" s="565"/>
      <c r="BL28" s="565"/>
      <c r="BM28" s="566"/>
    </row>
    <row r="29" spans="1:66" ht="29.45" customHeight="1" outlineLevel="1" thickBot="1" x14ac:dyDescent="0.3">
      <c r="A29" s="35" t="s">
        <v>6</v>
      </c>
      <c r="B29" s="118" t="s">
        <v>8</v>
      </c>
      <c r="C29" s="35" t="s">
        <v>3</v>
      </c>
      <c r="D29" s="598" t="s">
        <v>68</v>
      </c>
      <c r="E29" s="599"/>
      <c r="F29" s="36" t="s">
        <v>10</v>
      </c>
      <c r="G29" s="36" t="s">
        <v>0</v>
      </c>
      <c r="H29" s="36" t="s">
        <v>22</v>
      </c>
      <c r="I29" s="36" t="s">
        <v>30</v>
      </c>
      <c r="J29" s="36" t="s">
        <v>29</v>
      </c>
      <c r="K29" s="36" t="s">
        <v>23</v>
      </c>
      <c r="L29" s="36" t="s">
        <v>49</v>
      </c>
      <c r="M29" s="30" t="s">
        <v>22</v>
      </c>
      <c r="N29" s="29" t="s">
        <v>30</v>
      </c>
      <c r="O29" s="30" t="s">
        <v>29</v>
      </c>
      <c r="P29" s="29" t="s">
        <v>23</v>
      </c>
      <c r="Q29" s="30" t="s">
        <v>49</v>
      </c>
      <c r="R29" s="38" t="s">
        <v>22</v>
      </c>
      <c r="S29" s="41" t="s">
        <v>30</v>
      </c>
      <c r="T29" s="38" t="s">
        <v>29</v>
      </c>
      <c r="U29" s="41" t="s">
        <v>23</v>
      </c>
      <c r="V29" s="38" t="s">
        <v>49</v>
      </c>
      <c r="W29" s="50"/>
      <c r="X29" s="123"/>
      <c r="Y29" s="50"/>
      <c r="Z29" s="425" t="s">
        <v>22</v>
      </c>
      <c r="AA29" s="426" t="s">
        <v>30</v>
      </c>
      <c r="AB29" s="426" t="s">
        <v>29</v>
      </c>
      <c r="AC29" s="426" t="s">
        <v>23</v>
      </c>
      <c r="AD29" s="427" t="s">
        <v>49</v>
      </c>
      <c r="AE29" s="425" t="s">
        <v>22</v>
      </c>
      <c r="AF29" s="426" t="s">
        <v>30</v>
      </c>
      <c r="AG29" s="426" t="s">
        <v>29</v>
      </c>
      <c r="AH29" s="426" t="s">
        <v>23</v>
      </c>
      <c r="AI29" s="427" t="s">
        <v>49</v>
      </c>
      <c r="AJ29" s="425" t="s">
        <v>22</v>
      </c>
      <c r="AK29" s="426" t="s">
        <v>30</v>
      </c>
      <c r="AL29" s="426" t="s">
        <v>29</v>
      </c>
      <c r="AM29" s="426" t="s">
        <v>23</v>
      </c>
      <c r="AN29" s="427" t="s">
        <v>49</v>
      </c>
      <c r="AO29" s="425" t="s">
        <v>22</v>
      </c>
      <c r="AP29" s="426" t="s">
        <v>30</v>
      </c>
      <c r="AQ29" s="426" t="s">
        <v>29</v>
      </c>
      <c r="AR29" s="426" t="s">
        <v>23</v>
      </c>
      <c r="AS29" s="427" t="s">
        <v>49</v>
      </c>
      <c r="AT29" s="425" t="s">
        <v>22</v>
      </c>
      <c r="AU29" s="426" t="s">
        <v>30</v>
      </c>
      <c r="AV29" s="426" t="s">
        <v>29</v>
      </c>
      <c r="AW29" s="426" t="s">
        <v>23</v>
      </c>
      <c r="AX29" s="427" t="s">
        <v>49</v>
      </c>
      <c r="AY29" s="425" t="s">
        <v>22</v>
      </c>
      <c r="AZ29" s="426" t="s">
        <v>30</v>
      </c>
      <c r="BA29" s="426" t="s">
        <v>29</v>
      </c>
      <c r="BB29" s="426" t="s">
        <v>23</v>
      </c>
      <c r="BC29" s="427"/>
      <c r="BD29" s="425" t="s">
        <v>22</v>
      </c>
      <c r="BE29" s="426" t="s">
        <v>30</v>
      </c>
      <c r="BF29" s="426" t="s">
        <v>29</v>
      </c>
      <c r="BG29" s="426" t="s">
        <v>23</v>
      </c>
      <c r="BH29" s="427"/>
      <c r="BI29" s="425" t="s">
        <v>22</v>
      </c>
      <c r="BJ29" s="426" t="s">
        <v>30</v>
      </c>
      <c r="BK29" s="426" t="s">
        <v>29</v>
      </c>
      <c r="BL29" s="426" t="s">
        <v>23</v>
      </c>
      <c r="BM29" s="427" t="s">
        <v>49</v>
      </c>
    </row>
    <row r="30" spans="1:66" ht="93.75" outlineLevel="1" x14ac:dyDescent="0.25">
      <c r="A30" s="419" t="s">
        <v>18</v>
      </c>
      <c r="B30" s="348" t="s">
        <v>183</v>
      </c>
      <c r="C30" s="348" t="s">
        <v>235</v>
      </c>
      <c r="D30" s="626" t="s">
        <v>78</v>
      </c>
      <c r="E30" s="627"/>
      <c r="F30" s="350" t="s">
        <v>75</v>
      </c>
      <c r="G30" s="350" t="s">
        <v>127</v>
      </c>
      <c r="H30" s="350"/>
      <c r="I30" s="350"/>
      <c r="J30" s="350"/>
      <c r="K30" s="420">
        <v>4260</v>
      </c>
      <c r="L30" s="350"/>
      <c r="M30" s="351"/>
      <c r="N30" s="352"/>
      <c r="O30" s="353"/>
      <c r="P30" s="354">
        <f>86711/4</f>
        <v>21677.75</v>
      </c>
      <c r="Q30" s="353"/>
      <c r="R30" s="355"/>
      <c r="S30" s="356"/>
      <c r="T30" s="357"/>
      <c r="U30" s="357">
        <v>21678</v>
      </c>
      <c r="V30" s="357"/>
      <c r="W30" s="50"/>
      <c r="X30" s="123"/>
      <c r="Y30" s="408" t="s">
        <v>18</v>
      </c>
      <c r="Z30" s="433"/>
      <c r="AA30" s="434"/>
      <c r="AB30" s="434"/>
      <c r="AC30" s="434">
        <v>3304</v>
      </c>
      <c r="AD30" s="435"/>
      <c r="AE30" s="433"/>
      <c r="AF30" s="434"/>
      <c r="AG30" s="434"/>
      <c r="AH30" s="434">
        <v>3861</v>
      </c>
      <c r="AI30" s="435"/>
      <c r="AJ30" s="433"/>
      <c r="AK30" s="434"/>
      <c r="AL30" s="434"/>
      <c r="AM30" s="434">
        <v>4875</v>
      </c>
      <c r="AN30" s="435"/>
      <c r="AO30" s="433"/>
      <c r="AP30" s="434"/>
      <c r="AQ30" s="434"/>
      <c r="AR30" s="434">
        <v>0</v>
      </c>
      <c r="AS30" s="435"/>
      <c r="AT30" s="433"/>
      <c r="AU30" s="434"/>
      <c r="AV30" s="434"/>
      <c r="AW30" s="434">
        <v>1271</v>
      </c>
      <c r="AX30" s="435"/>
      <c r="AY30" s="433"/>
      <c r="AZ30" s="434"/>
      <c r="BA30" s="434"/>
      <c r="BB30" s="434">
        <v>1752</v>
      </c>
      <c r="BC30" s="435"/>
      <c r="BD30" s="433"/>
      <c r="BE30" s="434"/>
      <c r="BF30" s="434"/>
      <c r="BG30" s="434">
        <v>3041</v>
      </c>
      <c r="BH30" s="435"/>
      <c r="BI30" s="433"/>
      <c r="BJ30" s="434"/>
      <c r="BK30" s="434"/>
      <c r="BL30" s="434">
        <v>3589</v>
      </c>
      <c r="BM30" s="435"/>
    </row>
    <row r="31" spans="1:66" ht="9.9499999999999993" customHeight="1" outlineLevel="1" x14ac:dyDescent="0.35">
      <c r="A31" s="50"/>
      <c r="B31" s="71"/>
      <c r="C31" s="71"/>
      <c r="D31" s="71"/>
      <c r="E31" s="71"/>
      <c r="F31" s="71"/>
      <c r="G31" s="71"/>
      <c r="H31" s="71"/>
      <c r="I31" s="71"/>
      <c r="J31" s="71"/>
      <c r="K31" s="71"/>
      <c r="L31" s="50"/>
      <c r="M31" s="50"/>
      <c r="N31" s="50"/>
      <c r="O31" s="50"/>
      <c r="P31" s="50"/>
      <c r="Q31" s="50"/>
      <c r="R31" s="7"/>
      <c r="S31" s="7"/>
      <c r="T31" s="50"/>
      <c r="U31" s="50"/>
      <c r="V31" s="50"/>
      <c r="W31" s="50"/>
      <c r="X31" s="123"/>
      <c r="Y31" s="104"/>
      <c r="Z31" s="105"/>
      <c r="AA31" s="105"/>
      <c r="AB31" s="105"/>
      <c r="AC31" s="105"/>
      <c r="AD31" s="105"/>
      <c r="AE31" s="105"/>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BM31" s="70"/>
      <c r="BN31" s="70"/>
    </row>
    <row r="32" spans="1:66" ht="21" outlineLevel="1" x14ac:dyDescent="0.35">
      <c r="A32" s="421" t="s">
        <v>69</v>
      </c>
      <c r="B32" s="379"/>
      <c r="C32" s="379"/>
      <c r="D32" s="379"/>
      <c r="E32" s="379"/>
      <c r="F32" s="379"/>
      <c r="G32" s="380"/>
      <c r="H32" s="109"/>
      <c r="I32" s="109"/>
      <c r="J32" s="109"/>
      <c r="K32" s="109"/>
      <c r="L32" s="109"/>
      <c r="M32" s="109"/>
      <c r="N32" s="109"/>
      <c r="O32" s="109"/>
      <c r="P32" s="109"/>
      <c r="Q32" s="109"/>
      <c r="R32" s="50"/>
      <c r="S32" s="50"/>
      <c r="T32" s="50"/>
      <c r="U32" s="50"/>
      <c r="V32" s="50"/>
      <c r="W32" s="50"/>
      <c r="X32" s="123"/>
      <c r="Y32" s="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70"/>
    </row>
    <row r="33" spans="1:66" ht="24.6" customHeight="1" outlineLevel="1" x14ac:dyDescent="0.25">
      <c r="A33" s="571" t="s">
        <v>79</v>
      </c>
      <c r="B33" s="572"/>
      <c r="C33" s="572"/>
      <c r="D33" s="572"/>
      <c r="E33" s="572"/>
      <c r="F33" s="572"/>
      <c r="G33" s="605"/>
      <c r="H33" s="111"/>
      <c r="I33" s="111"/>
      <c r="J33" s="111"/>
      <c r="K33" s="50"/>
      <c r="L33" s="50"/>
      <c r="M33" s="50"/>
      <c r="N33" s="50"/>
      <c r="O33" s="50"/>
      <c r="P33" s="50"/>
      <c r="Q33" s="106"/>
      <c r="R33" s="107"/>
      <c r="S33" s="107"/>
      <c r="T33" s="107"/>
      <c r="U33" s="107"/>
      <c r="V33" s="107"/>
      <c r="W33" s="107"/>
      <c r="X33" s="132"/>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70"/>
    </row>
    <row r="34" spans="1:66" ht="24.6" customHeight="1" outlineLevel="1" x14ac:dyDescent="0.25">
      <c r="A34" s="571" t="s">
        <v>80</v>
      </c>
      <c r="B34" s="572"/>
      <c r="C34" s="572"/>
      <c r="D34" s="572"/>
      <c r="E34" s="572"/>
      <c r="F34" s="572"/>
      <c r="G34" s="605"/>
      <c r="H34" s="110"/>
      <c r="I34" s="110"/>
      <c r="J34" s="110"/>
      <c r="K34" s="50"/>
      <c r="L34" s="50"/>
      <c r="M34" s="50"/>
      <c r="N34" s="50"/>
      <c r="O34" s="50"/>
      <c r="P34" s="50"/>
      <c r="Q34" s="106"/>
      <c r="R34" s="108"/>
      <c r="S34" s="108"/>
      <c r="T34" s="108"/>
      <c r="U34" s="108"/>
      <c r="V34" s="108"/>
      <c r="W34" s="108"/>
      <c r="X34" s="133"/>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70"/>
    </row>
    <row r="35" spans="1:66" ht="24.6" customHeight="1" outlineLevel="1" x14ac:dyDescent="0.25">
      <c r="A35" s="571" t="s">
        <v>81</v>
      </c>
      <c r="B35" s="572"/>
      <c r="C35" s="572"/>
      <c r="D35" s="572"/>
      <c r="E35" s="572"/>
      <c r="F35" s="572"/>
      <c r="G35" s="605"/>
      <c r="H35" s="110"/>
      <c r="I35" s="110"/>
      <c r="J35" s="110"/>
      <c r="K35" s="50"/>
      <c r="L35" s="50"/>
      <c r="M35" s="50"/>
      <c r="N35" s="50"/>
      <c r="O35" s="50"/>
      <c r="P35" s="50"/>
      <c r="Q35" s="106"/>
      <c r="R35" s="108"/>
      <c r="S35" s="108"/>
      <c r="T35" s="108"/>
      <c r="U35" s="108"/>
      <c r="V35" s="108"/>
      <c r="W35" s="108"/>
      <c r="X35" s="133"/>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70"/>
    </row>
    <row r="36" spans="1:66" ht="22.5" customHeight="1" x14ac:dyDescent="0.35">
      <c r="A36" s="436" t="s">
        <v>82</v>
      </c>
      <c r="B36" s="437"/>
      <c r="C36" s="437"/>
      <c r="D36" s="437"/>
      <c r="E36" s="437"/>
      <c r="F36" s="437"/>
      <c r="G36" s="438"/>
      <c r="H36" s="71"/>
      <c r="I36" s="71"/>
      <c r="J36" s="71"/>
      <c r="K36" s="71"/>
      <c r="L36" s="71"/>
      <c r="M36" s="71"/>
      <c r="N36" s="7"/>
      <c r="O36" s="7"/>
      <c r="P36" s="383"/>
      <c r="Q36" s="383"/>
      <c r="R36" s="71"/>
      <c r="S36" s="71"/>
      <c r="T36" s="71"/>
      <c r="U36" s="71"/>
      <c r="V36" s="71"/>
    </row>
    <row r="37" spans="1:66" ht="22.5" customHeight="1" x14ac:dyDescent="0.35">
      <c r="A37" s="271"/>
      <c r="B37" s="254"/>
      <c r="C37" s="254"/>
      <c r="D37" s="254"/>
      <c r="E37" s="254"/>
      <c r="F37" s="254"/>
      <c r="G37" s="254"/>
      <c r="H37" s="71"/>
      <c r="I37" s="71"/>
      <c r="J37" s="71"/>
      <c r="K37" s="71"/>
      <c r="L37" s="71"/>
      <c r="M37" s="71"/>
      <c r="N37" s="71"/>
      <c r="O37" s="71"/>
      <c r="P37" s="71"/>
      <c r="Q37" s="7"/>
      <c r="R37" s="71"/>
      <c r="S37" s="71"/>
      <c r="T37" s="71"/>
      <c r="U37" s="71"/>
      <c r="V37" s="71"/>
    </row>
    <row r="38" spans="1:66" s="1" customFormat="1" ht="48.75" customHeight="1" x14ac:dyDescent="0.35">
      <c r="A38" s="586" t="s">
        <v>260</v>
      </c>
      <c r="B38" s="587"/>
      <c r="C38" s="587"/>
      <c r="D38" s="587"/>
      <c r="E38" s="423"/>
      <c r="F38" s="423"/>
      <c r="G38" s="424"/>
      <c r="H38" s="71"/>
      <c r="I38" s="71"/>
      <c r="J38" s="71"/>
      <c r="K38" s="71"/>
      <c r="L38" s="71"/>
      <c r="M38" s="71"/>
      <c r="N38" s="71"/>
      <c r="O38" s="71"/>
      <c r="P38" s="71"/>
      <c r="Q38" s="7"/>
      <c r="R38" s="71"/>
      <c r="S38" s="71"/>
      <c r="T38" s="71"/>
      <c r="U38" s="71"/>
      <c r="V38" s="71"/>
      <c r="W38" s="69"/>
      <c r="X38" s="130"/>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7"/>
      <c r="BK38" s="7"/>
      <c r="BL38" s="7"/>
      <c r="BM38" s="7"/>
    </row>
    <row r="39" spans="1:66" s="1" customFormat="1" ht="29.25" customHeight="1" outlineLevel="1" thickBot="1" x14ac:dyDescent="0.4">
      <c r="A39" s="50"/>
      <c r="B39" s="375" t="s">
        <v>9</v>
      </c>
      <c r="C39" s="93" t="s">
        <v>51</v>
      </c>
      <c r="D39" s="94">
        <v>2018</v>
      </c>
      <c r="E39" s="95">
        <v>2019</v>
      </c>
      <c r="F39" s="588">
        <v>2020</v>
      </c>
      <c r="G39" s="588"/>
      <c r="H39" s="71"/>
      <c r="I39" s="71"/>
      <c r="J39" s="71"/>
      <c r="K39" s="71"/>
      <c r="L39" s="71"/>
      <c r="M39" s="71"/>
      <c r="N39" s="7"/>
      <c r="O39" s="7"/>
      <c r="P39" s="7"/>
      <c r="Q39" s="600"/>
      <c r="R39" s="600"/>
      <c r="S39" s="600"/>
      <c r="T39" s="600"/>
      <c r="U39" s="600"/>
      <c r="V39" s="600"/>
      <c r="W39" s="7"/>
      <c r="X39" s="130"/>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row>
    <row r="40" spans="1:66" s="1" customFormat="1" ht="23.45" customHeight="1" outlineLevel="1" x14ac:dyDescent="0.35">
      <c r="A40" s="7"/>
      <c r="B40" s="376" t="s">
        <v>27</v>
      </c>
      <c r="C40" s="97">
        <v>6700000</v>
      </c>
      <c r="D40" s="98">
        <v>6504000</v>
      </c>
      <c r="E40" s="99" t="s">
        <v>46</v>
      </c>
      <c r="F40" s="589" t="s">
        <v>47</v>
      </c>
      <c r="G40" s="589"/>
      <c r="H40" s="71"/>
      <c r="I40" s="71"/>
      <c r="J40" s="71"/>
      <c r="K40" s="71"/>
      <c r="L40" s="71"/>
      <c r="M40" s="71"/>
      <c r="N40" s="7"/>
      <c r="O40" s="7"/>
      <c r="P40" s="113"/>
      <c r="Q40" s="113"/>
      <c r="R40" s="113"/>
      <c r="S40" s="113"/>
      <c r="T40" s="113"/>
      <c r="U40" s="7"/>
      <c r="V40" s="7"/>
      <c r="W40" s="7"/>
      <c r="X40" s="130"/>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row>
    <row r="41" spans="1:66" s="1" customFormat="1" ht="23.45" customHeight="1" outlineLevel="1" x14ac:dyDescent="0.35">
      <c r="A41" s="50"/>
      <c r="B41" s="377" t="s">
        <v>25</v>
      </c>
      <c r="C41" s="101">
        <v>0</v>
      </c>
      <c r="D41" s="102">
        <v>0</v>
      </c>
      <c r="E41" s="103" t="s">
        <v>46</v>
      </c>
      <c r="F41" s="576" t="s">
        <v>47</v>
      </c>
      <c r="G41" s="576"/>
      <c r="H41" s="71"/>
      <c r="I41" s="71"/>
      <c r="J41" s="71"/>
      <c r="K41" s="71"/>
      <c r="L41" s="71"/>
      <c r="M41" s="71"/>
      <c r="N41" s="71"/>
      <c r="O41" s="71"/>
      <c r="P41" s="71"/>
      <c r="Q41" s="7"/>
      <c r="R41" s="7"/>
      <c r="S41" s="7"/>
      <c r="T41" s="113"/>
      <c r="U41" s="113"/>
      <c r="V41" s="113"/>
      <c r="W41" s="113"/>
      <c r="X41" s="131"/>
      <c r="Y41" s="113"/>
      <c r="Z41" s="113"/>
      <c r="AA41" s="113"/>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row>
    <row r="42" spans="1:66" s="1" customFormat="1" ht="23.45" customHeight="1" outlineLevel="1" x14ac:dyDescent="0.35">
      <c r="A42" s="50"/>
      <c r="B42" s="377" t="s">
        <v>26</v>
      </c>
      <c r="C42" s="101">
        <v>1</v>
      </c>
      <c r="D42" s="102">
        <v>1</v>
      </c>
      <c r="E42" s="103" t="s">
        <v>46</v>
      </c>
      <c r="F42" s="576" t="s">
        <v>47</v>
      </c>
      <c r="G42" s="576"/>
      <c r="H42" s="71"/>
      <c r="I42" s="71"/>
      <c r="J42" s="71"/>
      <c r="K42" s="71"/>
      <c r="L42" s="71"/>
      <c r="M42" s="71"/>
      <c r="N42" s="71"/>
      <c r="O42" s="71"/>
      <c r="P42" s="71"/>
      <c r="Q42" s="7"/>
      <c r="R42" s="7"/>
      <c r="S42" s="7"/>
      <c r="T42" s="113"/>
      <c r="U42" s="113"/>
      <c r="V42" s="113"/>
      <c r="W42" s="113"/>
      <c r="X42" s="316" t="s">
        <v>36</v>
      </c>
      <c r="Y42" s="317">
        <v>1.3</v>
      </c>
      <c r="Z42" s="113"/>
      <c r="AA42" s="113"/>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row>
    <row r="43" spans="1:66" s="1" customFormat="1" ht="19.5" customHeight="1" outlineLevel="1" x14ac:dyDescent="0.35">
      <c r="A43" s="50"/>
      <c r="B43" s="3"/>
      <c r="C43" s="3"/>
      <c r="D43" s="71"/>
      <c r="E43" s="71"/>
      <c r="F43" s="71"/>
      <c r="G43" s="71"/>
      <c r="H43" s="71"/>
      <c r="I43" s="71"/>
      <c r="J43" s="71"/>
      <c r="K43" s="71"/>
      <c r="L43" s="71"/>
      <c r="M43" s="71"/>
      <c r="N43" s="71"/>
      <c r="O43" s="71"/>
      <c r="P43" s="71"/>
      <c r="Q43" s="7"/>
      <c r="R43" s="7"/>
      <c r="S43" s="7"/>
      <c r="T43" s="7"/>
      <c r="U43" s="7"/>
      <c r="V43" s="7"/>
      <c r="W43" s="7"/>
      <c r="X43" s="130"/>
      <c r="Y43" s="80" t="s">
        <v>200</v>
      </c>
      <c r="Z43" s="6"/>
      <c r="AA43" s="6"/>
      <c r="AB43" s="6"/>
      <c r="AC43" s="6"/>
      <c r="AD43" s="6"/>
      <c r="AE43" s="6"/>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row>
    <row r="44" spans="1:66" ht="21" outlineLevel="1" x14ac:dyDescent="0.35">
      <c r="A44" s="577" t="s">
        <v>83</v>
      </c>
      <c r="B44" s="577"/>
      <c r="C44" s="577"/>
      <c r="D44" s="577"/>
      <c r="E44" s="577"/>
      <c r="F44" s="577"/>
      <c r="G44" s="578"/>
      <c r="H44" s="579" t="s">
        <v>1</v>
      </c>
      <c r="I44" s="580"/>
      <c r="J44" s="580"/>
      <c r="K44" s="580"/>
      <c r="L44" s="581"/>
      <c r="M44" s="582" t="s">
        <v>43</v>
      </c>
      <c r="N44" s="583"/>
      <c r="O44" s="583"/>
      <c r="P44" s="583"/>
      <c r="Q44" s="584"/>
      <c r="R44" s="405" t="s">
        <v>233</v>
      </c>
      <c r="S44" s="120"/>
      <c r="T44" s="120"/>
      <c r="U44" s="120"/>
      <c r="V44" s="121"/>
      <c r="W44" s="50"/>
      <c r="X44" s="123"/>
      <c r="Y44" s="50"/>
      <c r="Z44" s="585" t="s">
        <v>11</v>
      </c>
      <c r="AA44" s="565"/>
      <c r="AB44" s="565"/>
      <c r="AC44" s="565"/>
      <c r="AD44" s="566"/>
      <c r="AE44" s="564" t="s">
        <v>16</v>
      </c>
      <c r="AF44" s="565"/>
      <c r="AG44" s="565"/>
      <c r="AH44" s="565"/>
      <c r="AI44" s="566"/>
      <c r="AJ44" s="564" t="s">
        <v>24</v>
      </c>
      <c r="AK44" s="565"/>
      <c r="AL44" s="565"/>
      <c r="AM44" s="565"/>
      <c r="AN44" s="566"/>
      <c r="AO44" s="564" t="s">
        <v>13</v>
      </c>
      <c r="AP44" s="565"/>
      <c r="AQ44" s="565"/>
      <c r="AR44" s="565"/>
      <c r="AS44" s="566"/>
      <c r="AT44" s="564" t="s">
        <v>14</v>
      </c>
      <c r="AU44" s="565"/>
      <c r="AV44" s="565"/>
      <c r="AW44" s="565"/>
      <c r="AX44" s="566"/>
      <c r="AY44" s="564" t="s">
        <v>12</v>
      </c>
      <c r="AZ44" s="565"/>
      <c r="BA44" s="565"/>
      <c r="BB44" s="565"/>
      <c r="BC44" s="566"/>
      <c r="BD44" s="564" t="s">
        <v>17</v>
      </c>
      <c r="BE44" s="565"/>
      <c r="BF44" s="565"/>
      <c r="BG44" s="565"/>
      <c r="BH44" s="566"/>
      <c r="BI44" s="564" t="s">
        <v>15</v>
      </c>
      <c r="BJ44" s="565"/>
      <c r="BK44" s="565"/>
      <c r="BL44" s="565"/>
      <c r="BM44" s="567"/>
    </row>
    <row r="45" spans="1:66" ht="45" customHeight="1" outlineLevel="1" thickBot="1" x14ac:dyDescent="0.3">
      <c r="A45" s="282" t="s">
        <v>6</v>
      </c>
      <c r="B45" s="287" t="s">
        <v>8</v>
      </c>
      <c r="C45" s="287" t="s">
        <v>3</v>
      </c>
      <c r="D45" s="603" t="s">
        <v>68</v>
      </c>
      <c r="E45" s="604"/>
      <c r="F45" s="288" t="s">
        <v>10</v>
      </c>
      <c r="G45" s="288" t="s">
        <v>0</v>
      </c>
      <c r="H45" s="288" t="s">
        <v>22</v>
      </c>
      <c r="I45" s="288" t="s">
        <v>30</v>
      </c>
      <c r="J45" s="288" t="s">
        <v>29</v>
      </c>
      <c r="K45" s="288" t="s">
        <v>23</v>
      </c>
      <c r="L45" s="288" t="s">
        <v>49</v>
      </c>
      <c r="M45" s="289" t="s">
        <v>22</v>
      </c>
      <c r="N45" s="290" t="s">
        <v>30</v>
      </c>
      <c r="O45" s="289" t="s">
        <v>29</v>
      </c>
      <c r="P45" s="290" t="s">
        <v>23</v>
      </c>
      <c r="Q45" s="289" t="s">
        <v>49</v>
      </c>
      <c r="R45" s="291" t="s">
        <v>22</v>
      </c>
      <c r="S45" s="292" t="s">
        <v>30</v>
      </c>
      <c r="T45" s="291" t="s">
        <v>29</v>
      </c>
      <c r="U45" s="292" t="s">
        <v>23</v>
      </c>
      <c r="V45" s="291" t="s">
        <v>49</v>
      </c>
      <c r="W45" s="50"/>
      <c r="X45" s="123"/>
      <c r="Z45" s="441" t="s">
        <v>22</v>
      </c>
      <c r="AA45" s="441" t="s">
        <v>30</v>
      </c>
      <c r="AB45" s="441" t="s">
        <v>29</v>
      </c>
      <c r="AC45" s="441" t="s">
        <v>23</v>
      </c>
      <c r="AD45" s="427" t="s">
        <v>49</v>
      </c>
      <c r="AE45" s="425" t="s">
        <v>22</v>
      </c>
      <c r="AF45" s="441" t="s">
        <v>30</v>
      </c>
      <c r="AG45" s="441" t="s">
        <v>29</v>
      </c>
      <c r="AH45" s="441" t="s">
        <v>23</v>
      </c>
      <c r="AI45" s="427" t="s">
        <v>49</v>
      </c>
      <c r="AJ45" s="425" t="s">
        <v>22</v>
      </c>
      <c r="AK45" s="441" t="s">
        <v>30</v>
      </c>
      <c r="AL45" s="441" t="s">
        <v>29</v>
      </c>
      <c r="AM45" s="441" t="s">
        <v>23</v>
      </c>
      <c r="AN45" s="427" t="s">
        <v>49</v>
      </c>
      <c r="AO45" s="440" t="s">
        <v>22</v>
      </c>
      <c r="AP45" s="441" t="s">
        <v>30</v>
      </c>
      <c r="AQ45" s="441" t="s">
        <v>29</v>
      </c>
      <c r="AR45" s="441" t="s">
        <v>23</v>
      </c>
      <c r="AS45" s="442" t="s">
        <v>49</v>
      </c>
      <c r="AT45" s="425" t="s">
        <v>22</v>
      </c>
      <c r="AU45" s="441" t="s">
        <v>30</v>
      </c>
      <c r="AV45" s="441" t="s">
        <v>29</v>
      </c>
      <c r="AW45" s="441" t="s">
        <v>23</v>
      </c>
      <c r="AX45" s="427" t="s">
        <v>49</v>
      </c>
      <c r="AY45" s="440" t="s">
        <v>22</v>
      </c>
      <c r="AZ45" s="441" t="s">
        <v>30</v>
      </c>
      <c r="BA45" s="441" t="s">
        <v>29</v>
      </c>
      <c r="BB45" s="441" t="s">
        <v>23</v>
      </c>
      <c r="BC45" s="427"/>
      <c r="BD45" s="425" t="s">
        <v>22</v>
      </c>
      <c r="BE45" s="426" t="s">
        <v>30</v>
      </c>
      <c r="BF45" s="426" t="s">
        <v>29</v>
      </c>
      <c r="BG45" s="426" t="s">
        <v>23</v>
      </c>
      <c r="BH45" s="427"/>
      <c r="BI45" s="425" t="s">
        <v>22</v>
      </c>
      <c r="BJ45" s="426" t="s">
        <v>30</v>
      </c>
      <c r="BK45" s="426" t="s">
        <v>29</v>
      </c>
      <c r="BL45" s="426" t="s">
        <v>23</v>
      </c>
      <c r="BM45" s="426" t="s">
        <v>49</v>
      </c>
    </row>
    <row r="46" spans="1:66" ht="60.75" customHeight="1" outlineLevel="1" x14ac:dyDescent="0.25">
      <c r="A46" s="272" t="s">
        <v>18</v>
      </c>
      <c r="B46" s="281" t="s">
        <v>184</v>
      </c>
      <c r="C46" s="348" t="s">
        <v>216</v>
      </c>
      <c r="D46" s="575" t="s">
        <v>78</v>
      </c>
      <c r="E46" s="575"/>
      <c r="F46" s="273" t="s">
        <v>75</v>
      </c>
      <c r="G46" s="367" t="s">
        <v>72</v>
      </c>
      <c r="H46" s="273"/>
      <c r="I46" s="273"/>
      <c r="J46" s="273"/>
      <c r="K46" s="273">
        <v>0</v>
      </c>
      <c r="L46" s="273"/>
      <c r="M46" s="274"/>
      <c r="N46" s="275"/>
      <c r="O46" s="276"/>
      <c r="P46" s="439">
        <f>(21678*25)/100</f>
        <v>5419.5</v>
      </c>
      <c r="Q46" s="276"/>
      <c r="R46" s="278"/>
      <c r="S46" s="279"/>
      <c r="T46" s="280"/>
      <c r="U46" s="398">
        <v>5420</v>
      </c>
      <c r="V46" s="280"/>
      <c r="W46" s="50"/>
      <c r="X46" s="123"/>
      <c r="Y46" s="235" t="s">
        <v>18</v>
      </c>
      <c r="Z46" s="443"/>
      <c r="AA46" s="443"/>
      <c r="AB46" s="443"/>
      <c r="AC46" s="445">
        <f>3304*25/100</f>
        <v>826</v>
      </c>
      <c r="AD46" s="444"/>
      <c r="AE46" s="445"/>
      <c r="AF46" s="443"/>
      <c r="AG46" s="443"/>
      <c r="AH46" s="443">
        <f>3861*25/100</f>
        <v>965.25</v>
      </c>
      <c r="AI46" s="444"/>
      <c r="AJ46" s="446"/>
      <c r="AK46" s="443"/>
      <c r="AL46" s="443"/>
      <c r="AM46" s="443">
        <f>4875*25/100</f>
        <v>1218.75</v>
      </c>
      <c r="AN46" s="444"/>
      <c r="AO46" s="443"/>
      <c r="AP46" s="443"/>
      <c r="AQ46" s="443"/>
      <c r="AR46" s="443">
        <v>0</v>
      </c>
      <c r="AS46" s="443"/>
      <c r="AT46" s="445"/>
      <c r="AU46" s="443"/>
      <c r="AV46" s="443"/>
      <c r="AW46" s="443">
        <f>1271*25/100</f>
        <v>317.75</v>
      </c>
      <c r="AX46" s="444"/>
      <c r="AY46" s="443"/>
      <c r="AZ46" s="443"/>
      <c r="BA46" s="443"/>
      <c r="BB46" s="443">
        <f>1752*25/100</f>
        <v>438</v>
      </c>
      <c r="BC46" s="444"/>
      <c r="BD46" s="443"/>
      <c r="BE46" s="443"/>
      <c r="BF46" s="443"/>
      <c r="BG46" s="443">
        <f>3041*25/100</f>
        <v>760.25</v>
      </c>
      <c r="BH46" s="444"/>
      <c r="BI46" s="443"/>
      <c r="BJ46" s="443"/>
      <c r="BK46" s="443"/>
      <c r="BL46" s="443">
        <f>3589*25/100</f>
        <v>897.25</v>
      </c>
      <c r="BM46" s="447"/>
    </row>
    <row r="47" spans="1:66" ht="11.25" customHeight="1" outlineLevel="1" x14ac:dyDescent="0.35">
      <c r="A47" s="50"/>
      <c r="B47" s="71"/>
      <c r="C47" s="71"/>
      <c r="D47" s="71"/>
      <c r="E47" s="71"/>
      <c r="F47" s="71"/>
      <c r="G47" s="71"/>
      <c r="H47" s="71"/>
      <c r="I47" s="71"/>
      <c r="J47" s="71"/>
      <c r="K47" s="71"/>
      <c r="L47" s="50"/>
      <c r="M47" s="50"/>
      <c r="N47" s="50"/>
      <c r="O47" s="50"/>
      <c r="P47" s="50"/>
      <c r="Q47" s="50"/>
      <c r="R47" s="7"/>
      <c r="S47" s="7"/>
      <c r="T47" s="50"/>
      <c r="U47" s="50"/>
      <c r="V47" s="50"/>
      <c r="W47" s="50"/>
      <c r="X47" s="123"/>
      <c r="Y47" s="104"/>
      <c r="Z47" s="105"/>
      <c r="AA47" s="105"/>
      <c r="AB47" s="105"/>
      <c r="AC47" s="105"/>
      <c r="AD47" s="105"/>
      <c r="AE47" s="105"/>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70"/>
      <c r="BM47" s="70"/>
      <c r="BN47" s="70"/>
    </row>
    <row r="48" spans="1:66" ht="21" outlineLevel="1" x14ac:dyDescent="0.35">
      <c r="A48" s="421" t="s">
        <v>88</v>
      </c>
      <c r="B48" s="379"/>
      <c r="C48" s="379"/>
      <c r="D48" s="379"/>
      <c r="E48" s="379"/>
      <c r="F48" s="379"/>
      <c r="G48" s="380"/>
      <c r="H48" s="109"/>
      <c r="I48" s="109"/>
      <c r="J48" s="109"/>
      <c r="K48" s="109"/>
      <c r="L48" s="109"/>
      <c r="M48" s="109"/>
      <c r="N48" s="109"/>
      <c r="O48" s="109"/>
      <c r="P48" s="109"/>
      <c r="Q48" s="109"/>
      <c r="R48" s="50"/>
      <c r="S48" s="50"/>
      <c r="T48" s="50"/>
      <c r="U48" s="50"/>
      <c r="V48" s="50"/>
      <c r="W48" s="50"/>
      <c r="X48" s="123"/>
      <c r="Y48" s="70"/>
      <c r="Z48" s="570"/>
      <c r="AA48" s="570"/>
      <c r="AB48" s="570"/>
      <c r="AC48" s="570"/>
      <c r="AD48" s="570"/>
      <c r="AE48" s="570"/>
      <c r="AF48" s="570"/>
      <c r="AG48" s="570"/>
      <c r="AH48" s="570"/>
      <c r="AI48" s="570"/>
      <c r="AJ48" s="570"/>
      <c r="AK48" s="570"/>
      <c r="AL48" s="570"/>
      <c r="AM48" s="570"/>
      <c r="AN48" s="570"/>
      <c r="AO48" s="570"/>
      <c r="AP48" s="570"/>
      <c r="AQ48" s="570"/>
      <c r="AR48" s="570"/>
      <c r="AS48" s="570"/>
      <c r="AT48" s="570"/>
      <c r="AU48" s="570"/>
      <c r="AV48" s="570"/>
      <c r="AW48" s="570"/>
      <c r="AX48" s="570"/>
      <c r="AY48" s="570"/>
      <c r="AZ48" s="570"/>
      <c r="BA48" s="570"/>
      <c r="BB48" s="570"/>
      <c r="BC48" s="570"/>
      <c r="BD48" s="570"/>
      <c r="BE48" s="570"/>
      <c r="BF48" s="570"/>
      <c r="BG48" s="570"/>
      <c r="BH48" s="570"/>
      <c r="BI48" s="570"/>
      <c r="BJ48" s="570"/>
      <c r="BK48" s="570"/>
      <c r="BL48" s="570"/>
      <c r="BM48" s="570"/>
      <c r="BN48" s="70"/>
    </row>
    <row r="49" spans="1:66" ht="24.6" customHeight="1" outlineLevel="1" x14ac:dyDescent="0.25">
      <c r="A49" s="590" t="s">
        <v>84</v>
      </c>
      <c r="B49" s="591"/>
      <c r="C49" s="591"/>
      <c r="D49" s="591"/>
      <c r="E49" s="591"/>
      <c r="F49" s="591"/>
      <c r="G49" s="592"/>
      <c r="H49" s="111"/>
      <c r="I49" s="111"/>
      <c r="J49" s="111"/>
      <c r="K49" s="50"/>
      <c r="L49" s="50"/>
      <c r="M49" s="50"/>
      <c r="N49" s="50"/>
      <c r="O49" s="50"/>
      <c r="P49" s="50"/>
      <c r="Q49" s="106"/>
      <c r="R49" s="107"/>
      <c r="S49" s="107"/>
      <c r="T49" s="107"/>
      <c r="U49" s="107"/>
      <c r="V49" s="107"/>
      <c r="W49" s="107"/>
      <c r="X49" s="132"/>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70"/>
    </row>
    <row r="50" spans="1:66" ht="24.6" customHeight="1" outlineLevel="1" x14ac:dyDescent="0.25">
      <c r="A50" s="590" t="s">
        <v>85</v>
      </c>
      <c r="B50" s="591"/>
      <c r="C50" s="591"/>
      <c r="D50" s="591"/>
      <c r="E50" s="591"/>
      <c r="F50" s="591"/>
      <c r="G50" s="592"/>
      <c r="H50" s="110"/>
      <c r="I50" s="110"/>
      <c r="J50" s="110"/>
      <c r="K50" s="50"/>
      <c r="L50" s="50"/>
      <c r="M50" s="50"/>
      <c r="N50" s="50"/>
      <c r="O50" s="50"/>
      <c r="P50" s="50"/>
      <c r="Q50" s="106"/>
      <c r="R50" s="108"/>
      <c r="S50" s="108"/>
      <c r="T50" s="108"/>
      <c r="U50" s="108"/>
      <c r="V50" s="108"/>
      <c r="W50" s="108"/>
      <c r="X50" s="133"/>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70"/>
    </row>
    <row r="51" spans="1:66" ht="24.6" customHeight="1" outlineLevel="1" x14ac:dyDescent="0.35">
      <c r="A51" s="593" t="s">
        <v>86</v>
      </c>
      <c r="B51" s="594"/>
      <c r="C51" s="594"/>
      <c r="D51" s="594"/>
      <c r="E51" s="594"/>
      <c r="F51" s="594"/>
      <c r="G51" s="595"/>
      <c r="H51" s="71"/>
      <c r="I51" s="71"/>
      <c r="J51" s="71"/>
      <c r="K51" s="71"/>
      <c r="L51" s="71"/>
      <c r="M51" s="7"/>
      <c r="N51" s="7"/>
      <c r="O51" s="7"/>
      <c r="P51" s="71"/>
      <c r="Q51" s="71"/>
      <c r="R51" s="71"/>
      <c r="S51" s="108"/>
      <c r="T51" s="108"/>
      <c r="U51" s="108"/>
      <c r="V51" s="108"/>
      <c r="W51" s="108"/>
      <c r="X51" s="133"/>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70"/>
    </row>
    <row r="52" spans="1:66" ht="23.25" x14ac:dyDescent="0.35">
      <c r="H52" s="71"/>
      <c r="I52" s="71"/>
      <c r="J52" s="71"/>
      <c r="K52" s="71"/>
      <c r="L52" s="71"/>
      <c r="M52" s="7"/>
      <c r="N52" s="7"/>
      <c r="O52" s="383"/>
      <c r="P52" s="71"/>
      <c r="Q52" s="71"/>
      <c r="R52" s="71"/>
    </row>
    <row r="53" spans="1:66" s="1" customFormat="1" ht="48.75" customHeight="1" x14ac:dyDescent="0.35">
      <c r="A53" s="601" t="s">
        <v>261</v>
      </c>
      <c r="B53" s="602"/>
      <c r="C53" s="602"/>
      <c r="D53" s="602"/>
      <c r="E53" s="423"/>
      <c r="F53" s="423"/>
      <c r="G53" s="424"/>
      <c r="H53" s="71"/>
      <c r="I53" s="71"/>
      <c r="J53" s="71"/>
      <c r="K53" s="71"/>
      <c r="L53" s="71"/>
      <c r="M53" s="7"/>
      <c r="N53" s="7"/>
      <c r="O53" s="7"/>
      <c r="P53" s="71"/>
      <c r="Q53" s="71"/>
      <c r="R53" s="71"/>
      <c r="S53" s="69"/>
      <c r="T53" s="69"/>
      <c r="U53" s="69"/>
      <c r="V53" s="69"/>
      <c r="W53" s="69"/>
      <c r="X53" s="130"/>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7"/>
      <c r="BK53" s="7"/>
      <c r="BL53" s="7"/>
      <c r="BM53" s="7"/>
    </row>
    <row r="54" spans="1:66" s="1" customFormat="1" ht="29.25" customHeight="1" outlineLevel="1" thickBot="1" x14ac:dyDescent="0.4">
      <c r="A54" s="50"/>
      <c r="B54" s="375" t="s">
        <v>9</v>
      </c>
      <c r="C54" s="93" t="s">
        <v>51</v>
      </c>
      <c r="D54" s="94">
        <v>2018</v>
      </c>
      <c r="E54" s="95">
        <v>2019</v>
      </c>
      <c r="F54" s="588">
        <v>2020</v>
      </c>
      <c r="G54" s="588"/>
      <c r="H54" s="71"/>
      <c r="I54" s="71"/>
      <c r="J54" s="71"/>
      <c r="K54" s="71"/>
      <c r="L54" s="71"/>
      <c r="M54" s="71"/>
      <c r="N54" s="7"/>
      <c r="O54" s="7"/>
      <c r="P54" s="7"/>
      <c r="Q54" s="600"/>
      <c r="R54" s="600"/>
      <c r="S54" s="600"/>
      <c r="T54" s="600"/>
      <c r="U54" s="600"/>
      <c r="V54" s="600"/>
      <c r="W54" s="7"/>
      <c r="X54" s="130"/>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row>
    <row r="55" spans="1:66" s="1" customFormat="1" ht="23.45" customHeight="1" outlineLevel="1" x14ac:dyDescent="0.35">
      <c r="A55" s="7"/>
      <c r="B55" s="376" t="s">
        <v>27</v>
      </c>
      <c r="C55" s="97">
        <v>750000</v>
      </c>
      <c r="D55" s="98">
        <v>1085000</v>
      </c>
      <c r="E55" s="99" t="s">
        <v>46</v>
      </c>
      <c r="F55" s="589" t="s">
        <v>47</v>
      </c>
      <c r="G55" s="589"/>
      <c r="H55" s="71"/>
      <c r="I55" s="71"/>
      <c r="J55" s="71"/>
      <c r="K55" s="71"/>
      <c r="L55" s="71"/>
      <c r="M55" s="71"/>
      <c r="N55" s="7"/>
      <c r="O55" s="7"/>
      <c r="P55" s="113"/>
      <c r="Q55" s="113"/>
      <c r="R55" s="113"/>
      <c r="S55" s="113"/>
      <c r="T55" s="113"/>
      <c r="U55" s="7"/>
      <c r="V55" s="7"/>
      <c r="W55" s="7"/>
      <c r="X55" s="130"/>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row>
    <row r="56" spans="1:66" s="1" customFormat="1" ht="23.45" customHeight="1" outlineLevel="1" x14ac:dyDescent="0.35">
      <c r="A56" s="50"/>
      <c r="B56" s="377" t="s">
        <v>25</v>
      </c>
      <c r="C56" s="101">
        <v>0</v>
      </c>
      <c r="D56" s="102">
        <v>0</v>
      </c>
      <c r="E56" s="103" t="s">
        <v>46</v>
      </c>
      <c r="F56" s="576" t="s">
        <v>47</v>
      </c>
      <c r="G56" s="576"/>
      <c r="H56" s="71"/>
      <c r="I56" s="71"/>
      <c r="J56" s="71"/>
      <c r="K56" s="71"/>
      <c r="L56" s="71"/>
      <c r="M56" s="71"/>
      <c r="N56" s="71"/>
      <c r="O56" s="71"/>
      <c r="P56" s="71"/>
      <c r="Q56" s="7"/>
      <c r="R56" s="7"/>
      <c r="S56" s="7"/>
      <c r="T56" s="113"/>
      <c r="U56" s="113"/>
      <c r="V56" s="113"/>
      <c r="W56" s="113"/>
      <c r="X56" s="131"/>
      <c r="Y56" s="113"/>
      <c r="Z56" s="113"/>
      <c r="AA56" s="113"/>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row>
    <row r="57" spans="1:66" s="1" customFormat="1" ht="23.45" customHeight="1" outlineLevel="1" x14ac:dyDescent="0.35">
      <c r="A57" s="50"/>
      <c r="B57" s="377" t="s">
        <v>26</v>
      </c>
      <c r="C57" s="101">
        <v>1</v>
      </c>
      <c r="D57" s="102">
        <v>1</v>
      </c>
      <c r="E57" s="103" t="s">
        <v>46</v>
      </c>
      <c r="F57" s="576" t="s">
        <v>47</v>
      </c>
      <c r="G57" s="576"/>
      <c r="H57" s="71"/>
      <c r="I57" s="71"/>
      <c r="J57" s="71"/>
      <c r="K57" s="71"/>
      <c r="L57" s="71"/>
      <c r="M57" s="71"/>
      <c r="N57" s="71"/>
      <c r="O57" s="71"/>
      <c r="P57" s="71"/>
      <c r="Q57" s="7"/>
      <c r="R57" s="7"/>
      <c r="S57" s="7"/>
      <c r="T57" s="113"/>
      <c r="U57" s="113"/>
      <c r="V57" s="113"/>
      <c r="W57" s="113"/>
      <c r="X57" s="316" t="s">
        <v>36</v>
      </c>
      <c r="Y57" s="317">
        <v>1.4</v>
      </c>
      <c r="Z57" s="113"/>
      <c r="AA57" s="113"/>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row>
    <row r="58" spans="1:66" s="1" customFormat="1" ht="14.25" customHeight="1" outlineLevel="1" x14ac:dyDescent="0.35">
      <c r="A58" s="50"/>
      <c r="B58" s="3"/>
      <c r="C58" s="3"/>
      <c r="D58" s="71"/>
      <c r="E58" s="71"/>
      <c r="F58" s="71"/>
      <c r="G58" s="71"/>
      <c r="H58" s="71"/>
      <c r="I58" s="71"/>
      <c r="J58" s="71"/>
      <c r="K58" s="71"/>
      <c r="L58" s="71"/>
      <c r="M58" s="71"/>
      <c r="N58" s="71"/>
      <c r="O58" s="71"/>
      <c r="P58" s="71"/>
      <c r="Q58" s="7"/>
      <c r="R58" s="7"/>
      <c r="S58" s="7"/>
      <c r="T58" s="7"/>
      <c r="U58" s="7"/>
      <c r="V58" s="7"/>
      <c r="W58" s="7"/>
      <c r="X58" s="130"/>
      <c r="Y58" s="80" t="s">
        <v>201</v>
      </c>
      <c r="Z58" s="6"/>
      <c r="AA58" s="6"/>
      <c r="AB58" s="6"/>
      <c r="AC58" s="6"/>
      <c r="AD58" s="6"/>
      <c r="AE58" s="6"/>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row>
    <row r="59" spans="1:66" ht="21" outlineLevel="1" x14ac:dyDescent="0.35">
      <c r="A59" s="577" t="s">
        <v>87</v>
      </c>
      <c r="B59" s="577"/>
      <c r="C59" s="577"/>
      <c r="D59" s="577"/>
      <c r="E59" s="577"/>
      <c r="F59" s="577"/>
      <c r="G59" s="578"/>
      <c r="H59" s="579" t="s">
        <v>1</v>
      </c>
      <c r="I59" s="580"/>
      <c r="J59" s="580"/>
      <c r="K59" s="580"/>
      <c r="L59" s="581"/>
      <c r="M59" s="582" t="s">
        <v>43</v>
      </c>
      <c r="N59" s="583"/>
      <c r="O59" s="583"/>
      <c r="P59" s="583"/>
      <c r="Q59" s="584"/>
      <c r="R59" s="156" t="s">
        <v>233</v>
      </c>
      <c r="S59" s="157"/>
      <c r="T59" s="157"/>
      <c r="U59" s="328"/>
      <c r="V59" s="329"/>
      <c r="W59" s="50"/>
      <c r="X59" s="123"/>
      <c r="Y59" s="50"/>
      <c r="Z59" s="585" t="s">
        <v>11</v>
      </c>
      <c r="AA59" s="565"/>
      <c r="AB59" s="565"/>
      <c r="AC59" s="565"/>
      <c r="AD59" s="566"/>
      <c r="AE59" s="564" t="s">
        <v>16</v>
      </c>
      <c r="AF59" s="565"/>
      <c r="AG59" s="565"/>
      <c r="AH59" s="565"/>
      <c r="AI59" s="566"/>
      <c r="AJ59" s="564" t="s">
        <v>24</v>
      </c>
      <c r="AK59" s="565"/>
      <c r="AL59" s="565"/>
      <c r="AM59" s="565"/>
      <c r="AN59" s="566"/>
      <c r="AO59" s="564" t="s">
        <v>13</v>
      </c>
      <c r="AP59" s="565"/>
      <c r="AQ59" s="565"/>
      <c r="AR59" s="565"/>
      <c r="AS59" s="566"/>
      <c r="AT59" s="564" t="s">
        <v>14</v>
      </c>
      <c r="AU59" s="565"/>
      <c r="AV59" s="565"/>
      <c r="AW59" s="565"/>
      <c r="AX59" s="566"/>
      <c r="AY59" s="564" t="s">
        <v>12</v>
      </c>
      <c r="AZ59" s="565"/>
      <c r="BA59" s="565"/>
      <c r="BB59" s="565"/>
      <c r="BC59" s="566"/>
      <c r="BD59" s="564" t="s">
        <v>17</v>
      </c>
      <c r="BE59" s="565"/>
      <c r="BF59" s="565"/>
      <c r="BG59" s="565"/>
      <c r="BH59" s="566"/>
      <c r="BI59" s="564" t="s">
        <v>15</v>
      </c>
      <c r="BJ59" s="565"/>
      <c r="BK59" s="565"/>
      <c r="BL59" s="565"/>
      <c r="BM59" s="567"/>
    </row>
    <row r="60" spans="1:66" ht="29.45" customHeight="1" outlineLevel="1" thickBot="1" x14ac:dyDescent="0.3">
      <c r="A60" s="327" t="s">
        <v>6</v>
      </c>
      <c r="B60" s="35" t="s">
        <v>8</v>
      </c>
      <c r="C60" s="35" t="s">
        <v>3</v>
      </c>
      <c r="D60" s="598" t="s">
        <v>68</v>
      </c>
      <c r="E60" s="599"/>
      <c r="F60" s="36" t="s">
        <v>10</v>
      </c>
      <c r="G60" s="36" t="s">
        <v>0</v>
      </c>
      <c r="H60" s="36" t="s">
        <v>22</v>
      </c>
      <c r="I60" s="36" t="s">
        <v>30</v>
      </c>
      <c r="J60" s="36" t="s">
        <v>29</v>
      </c>
      <c r="K60" s="36" t="s">
        <v>23</v>
      </c>
      <c r="L60" s="36" t="s">
        <v>49</v>
      </c>
      <c r="M60" s="30" t="s">
        <v>22</v>
      </c>
      <c r="N60" s="29" t="s">
        <v>30</v>
      </c>
      <c r="O60" s="30" t="s">
        <v>29</v>
      </c>
      <c r="P60" s="29" t="s">
        <v>23</v>
      </c>
      <c r="Q60" s="30" t="s">
        <v>49</v>
      </c>
      <c r="R60" s="38" t="s">
        <v>22</v>
      </c>
      <c r="S60" s="41" t="s">
        <v>30</v>
      </c>
      <c r="T60" s="38" t="s">
        <v>29</v>
      </c>
      <c r="U60" s="41" t="s">
        <v>23</v>
      </c>
      <c r="V60" s="38" t="s">
        <v>49</v>
      </c>
      <c r="W60" s="50"/>
      <c r="X60" s="123"/>
      <c r="Y60" s="50"/>
      <c r="Z60" s="426" t="s">
        <v>22</v>
      </c>
      <c r="AA60" s="426" t="s">
        <v>30</v>
      </c>
      <c r="AB60" s="426" t="s">
        <v>29</v>
      </c>
      <c r="AC60" s="426" t="s">
        <v>23</v>
      </c>
      <c r="AD60" s="427" t="s">
        <v>49</v>
      </c>
      <c r="AE60" s="425" t="s">
        <v>22</v>
      </c>
      <c r="AF60" s="426" t="s">
        <v>30</v>
      </c>
      <c r="AG60" s="426" t="s">
        <v>29</v>
      </c>
      <c r="AH60" s="426" t="s">
        <v>23</v>
      </c>
      <c r="AI60" s="427" t="s">
        <v>49</v>
      </c>
      <c r="AJ60" s="425" t="s">
        <v>22</v>
      </c>
      <c r="AK60" s="426" t="s">
        <v>30</v>
      </c>
      <c r="AL60" s="426" t="s">
        <v>29</v>
      </c>
      <c r="AM60" s="426" t="s">
        <v>23</v>
      </c>
      <c r="AN60" s="427" t="s">
        <v>49</v>
      </c>
      <c r="AO60" s="425" t="s">
        <v>22</v>
      </c>
      <c r="AP60" s="426" t="s">
        <v>30</v>
      </c>
      <c r="AQ60" s="426" t="s">
        <v>29</v>
      </c>
      <c r="AR60" s="426" t="s">
        <v>23</v>
      </c>
      <c r="AS60" s="427" t="s">
        <v>49</v>
      </c>
      <c r="AT60" s="425" t="s">
        <v>22</v>
      </c>
      <c r="AU60" s="426" t="s">
        <v>30</v>
      </c>
      <c r="AV60" s="426" t="s">
        <v>29</v>
      </c>
      <c r="AW60" s="426" t="s">
        <v>23</v>
      </c>
      <c r="AX60" s="427" t="s">
        <v>49</v>
      </c>
      <c r="AY60" s="425" t="s">
        <v>22</v>
      </c>
      <c r="AZ60" s="426" t="s">
        <v>30</v>
      </c>
      <c r="BA60" s="426" t="s">
        <v>29</v>
      </c>
      <c r="BB60" s="426" t="s">
        <v>23</v>
      </c>
      <c r="BC60" s="427"/>
      <c r="BD60" s="425" t="s">
        <v>22</v>
      </c>
      <c r="BE60" s="426" t="s">
        <v>30</v>
      </c>
      <c r="BF60" s="426" t="s">
        <v>29</v>
      </c>
      <c r="BG60" s="426" t="s">
        <v>23</v>
      </c>
      <c r="BH60" s="427"/>
      <c r="BI60" s="425" t="s">
        <v>22</v>
      </c>
      <c r="BJ60" s="426" t="s">
        <v>30</v>
      </c>
      <c r="BK60" s="426" t="s">
        <v>29</v>
      </c>
      <c r="BL60" s="426" t="s">
        <v>23</v>
      </c>
      <c r="BM60" s="426" t="s">
        <v>49</v>
      </c>
    </row>
    <row r="61" spans="1:66" ht="75" outlineLevel="1" x14ac:dyDescent="0.25">
      <c r="A61" s="349" t="s">
        <v>18</v>
      </c>
      <c r="B61" s="281" t="s">
        <v>217</v>
      </c>
      <c r="C61" s="281" t="s">
        <v>218</v>
      </c>
      <c r="D61" s="626" t="s">
        <v>78</v>
      </c>
      <c r="E61" s="627"/>
      <c r="F61" s="350" t="s">
        <v>221</v>
      </c>
      <c r="G61" s="350" t="s">
        <v>72</v>
      </c>
      <c r="H61" s="350"/>
      <c r="I61" s="350"/>
      <c r="J61" s="350"/>
      <c r="K61" s="350">
        <v>0</v>
      </c>
      <c r="L61" s="350"/>
      <c r="M61" s="351"/>
      <c r="N61" s="352"/>
      <c r="O61" s="353"/>
      <c r="P61" s="354">
        <f>(21678*25)/100</f>
        <v>5419.5</v>
      </c>
      <c r="Q61" s="353"/>
      <c r="R61" s="355"/>
      <c r="S61" s="356"/>
      <c r="T61" s="357"/>
      <c r="U61" s="451">
        <f>5420/5</f>
        <v>1084</v>
      </c>
      <c r="V61" s="357"/>
      <c r="W61" s="50"/>
      <c r="X61" s="123"/>
      <c r="Y61" s="448" t="s">
        <v>18</v>
      </c>
      <c r="Z61" s="447"/>
      <c r="AA61" s="447"/>
      <c r="AB61" s="447"/>
      <c r="AC61" s="452">
        <f>3304*25/100/5</f>
        <v>165.2</v>
      </c>
      <c r="AD61" s="444"/>
      <c r="AE61" s="445"/>
      <c r="AF61" s="447"/>
      <c r="AG61" s="447"/>
      <c r="AH61" s="452">
        <f>3861*25/100/5</f>
        <v>193.05</v>
      </c>
      <c r="AI61" s="444"/>
      <c r="AJ61" s="445"/>
      <c r="AK61" s="445"/>
      <c r="AL61" s="445"/>
      <c r="AM61" s="453">
        <f>4875*25/100/5</f>
        <v>243.75</v>
      </c>
      <c r="AN61" s="445"/>
      <c r="AO61" s="445"/>
      <c r="AP61" s="449"/>
      <c r="AQ61" s="449"/>
      <c r="AR61" s="449">
        <v>0</v>
      </c>
      <c r="AS61" s="444"/>
      <c r="AT61" s="450"/>
      <c r="AU61" s="449"/>
      <c r="AV61" s="449"/>
      <c r="AW61" s="449">
        <f>1271*25/100/5</f>
        <v>63.55</v>
      </c>
      <c r="AX61" s="444"/>
      <c r="AY61" s="445"/>
      <c r="AZ61" s="449"/>
      <c r="BA61" s="449"/>
      <c r="BB61" s="449">
        <f>1752*25/100/5</f>
        <v>87.6</v>
      </c>
      <c r="BC61" s="444"/>
      <c r="BD61" s="445"/>
      <c r="BE61" s="449"/>
      <c r="BF61" s="449"/>
      <c r="BG61" s="449">
        <f>3041*25/100/5</f>
        <v>152.05000000000001</v>
      </c>
      <c r="BH61" s="444"/>
      <c r="BI61" s="445"/>
      <c r="BJ61" s="449"/>
      <c r="BK61" s="449"/>
      <c r="BL61" s="449">
        <f>3589*25/100/5</f>
        <v>179.45</v>
      </c>
      <c r="BM61" s="447"/>
    </row>
    <row r="62" spans="1:66" ht="10.5" customHeight="1" outlineLevel="1" x14ac:dyDescent="0.35">
      <c r="A62" s="50"/>
      <c r="B62" s="71"/>
      <c r="C62" s="71"/>
      <c r="D62" s="71"/>
      <c r="E62" s="71"/>
      <c r="F62" s="71"/>
      <c r="G62" s="71"/>
      <c r="H62" s="71"/>
      <c r="I62" s="71"/>
      <c r="J62" s="71"/>
      <c r="K62" s="71"/>
      <c r="L62" s="50"/>
      <c r="M62" s="50"/>
      <c r="N62" s="50"/>
      <c r="O62" s="50"/>
      <c r="P62" s="50"/>
      <c r="Q62" s="50"/>
      <c r="R62" s="7"/>
      <c r="S62" s="7"/>
      <c r="T62" s="50"/>
      <c r="U62" s="50"/>
      <c r="V62" s="50"/>
      <c r="W62" s="50"/>
      <c r="X62" s="123"/>
      <c r="Y62" s="104"/>
      <c r="Z62" s="105"/>
      <c r="AA62" s="105"/>
      <c r="AB62" s="105"/>
      <c r="AC62" s="105"/>
      <c r="AD62" s="105"/>
      <c r="AE62" s="105"/>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70"/>
      <c r="BM62" s="70"/>
      <c r="BN62" s="70"/>
    </row>
    <row r="63" spans="1:66" ht="21" outlineLevel="1" x14ac:dyDescent="0.35">
      <c r="A63" s="421" t="s">
        <v>89</v>
      </c>
      <c r="B63" s="379"/>
      <c r="C63" s="379"/>
      <c r="D63" s="379"/>
      <c r="E63" s="379"/>
      <c r="F63" s="379"/>
      <c r="G63" s="380"/>
      <c r="H63" s="109"/>
      <c r="I63" s="109"/>
      <c r="J63" s="109"/>
      <c r="K63" s="109"/>
      <c r="L63" s="109"/>
      <c r="M63" s="109"/>
      <c r="N63" s="109"/>
      <c r="O63" s="109"/>
      <c r="P63" s="109"/>
      <c r="Q63" s="109"/>
      <c r="R63" s="50"/>
      <c r="S63" s="50"/>
      <c r="T63" s="50"/>
      <c r="U63" s="50"/>
      <c r="V63" s="50"/>
      <c r="W63" s="50"/>
      <c r="X63" s="123"/>
      <c r="Y63" s="70"/>
      <c r="Z63" s="570"/>
      <c r="AA63" s="570"/>
      <c r="AB63" s="570"/>
      <c r="AC63" s="570"/>
      <c r="AD63" s="570"/>
      <c r="AE63" s="570"/>
      <c r="AF63" s="570"/>
      <c r="AG63" s="570"/>
      <c r="AH63" s="570"/>
      <c r="AI63" s="570"/>
      <c r="AJ63" s="570"/>
      <c r="AK63" s="570"/>
      <c r="AL63" s="570"/>
      <c r="AM63" s="570"/>
      <c r="AN63" s="570"/>
      <c r="AO63" s="570"/>
      <c r="AP63" s="570"/>
      <c r="AQ63" s="570"/>
      <c r="AR63" s="570"/>
      <c r="AS63" s="570"/>
      <c r="AT63" s="570"/>
      <c r="AU63" s="570"/>
      <c r="AV63" s="570"/>
      <c r="AW63" s="570"/>
      <c r="AX63" s="570"/>
      <c r="AY63" s="570"/>
      <c r="AZ63" s="570"/>
      <c r="BA63" s="570"/>
      <c r="BB63" s="570"/>
      <c r="BC63" s="570"/>
      <c r="BD63" s="570"/>
      <c r="BE63" s="570"/>
      <c r="BF63" s="570"/>
      <c r="BG63" s="570"/>
      <c r="BH63" s="570"/>
      <c r="BI63" s="570"/>
      <c r="BJ63" s="570"/>
      <c r="BK63" s="570"/>
      <c r="BL63" s="570"/>
      <c r="BM63" s="570"/>
      <c r="BN63" s="70"/>
    </row>
    <row r="64" spans="1:66" ht="24.6" customHeight="1" outlineLevel="1" x14ac:dyDescent="0.25">
      <c r="A64" s="590" t="s">
        <v>91</v>
      </c>
      <c r="B64" s="591"/>
      <c r="C64" s="591"/>
      <c r="D64" s="591"/>
      <c r="E64" s="591"/>
      <c r="F64" s="591"/>
      <c r="G64" s="592"/>
      <c r="H64" s="111"/>
      <c r="I64" s="111"/>
      <c r="J64" s="111"/>
      <c r="K64" s="50"/>
      <c r="L64" s="50"/>
      <c r="M64" s="50"/>
      <c r="N64" s="50"/>
      <c r="O64" s="50"/>
      <c r="P64" s="50"/>
      <c r="Q64" s="106"/>
      <c r="R64" s="107"/>
      <c r="S64" s="107"/>
      <c r="T64" s="107"/>
      <c r="U64" s="107"/>
      <c r="V64" s="107"/>
      <c r="W64" s="107"/>
      <c r="X64" s="132"/>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70"/>
    </row>
    <row r="65" spans="1:66" ht="24.6" customHeight="1" outlineLevel="1" x14ac:dyDescent="0.25">
      <c r="A65" s="593" t="s">
        <v>90</v>
      </c>
      <c r="B65" s="594"/>
      <c r="C65" s="594"/>
      <c r="D65" s="594"/>
      <c r="E65" s="594"/>
      <c r="F65" s="594"/>
      <c r="G65" s="595"/>
      <c r="H65" s="110"/>
      <c r="I65" s="110"/>
      <c r="J65" s="110"/>
      <c r="K65" s="50"/>
      <c r="L65" s="50"/>
      <c r="M65" s="50"/>
      <c r="N65" s="50"/>
      <c r="O65" s="50"/>
      <c r="P65" s="50"/>
      <c r="Q65" s="106"/>
      <c r="R65" s="108"/>
      <c r="S65" s="108"/>
      <c r="T65" s="108"/>
      <c r="U65" s="108"/>
      <c r="V65" s="108"/>
      <c r="W65" s="108"/>
      <c r="X65" s="133"/>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70"/>
    </row>
    <row r="66" spans="1:66" ht="24.6" customHeight="1" outlineLevel="1" x14ac:dyDescent="0.35">
      <c r="A66" s="596"/>
      <c r="B66" s="597"/>
      <c r="C66" s="597"/>
      <c r="D66" s="597"/>
      <c r="E66" s="597"/>
      <c r="F66" s="597"/>
      <c r="G66" s="597"/>
      <c r="H66" s="71"/>
      <c r="I66" s="71"/>
      <c r="J66" s="71"/>
      <c r="K66" s="71"/>
      <c r="L66" s="71"/>
      <c r="M66" s="71"/>
      <c r="N66" s="7"/>
      <c r="O66" s="7"/>
      <c r="P66" s="383"/>
      <c r="Q66" s="383"/>
      <c r="R66" s="71"/>
      <c r="S66" s="71"/>
      <c r="T66" s="71"/>
      <c r="U66" s="71"/>
      <c r="V66" s="71"/>
      <c r="W66" s="108"/>
      <c r="X66" s="133"/>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70"/>
    </row>
    <row r="67" spans="1:66" s="1" customFormat="1" ht="48.75" customHeight="1" x14ac:dyDescent="0.35">
      <c r="A67" s="586" t="s">
        <v>262</v>
      </c>
      <c r="B67" s="587"/>
      <c r="C67" s="587"/>
      <c r="D67" s="587"/>
      <c r="E67" s="423"/>
      <c r="F67" s="423"/>
      <c r="G67" s="424"/>
      <c r="H67" s="71"/>
      <c r="I67" s="71"/>
      <c r="J67" s="71"/>
      <c r="K67" s="71"/>
      <c r="L67" s="71"/>
      <c r="M67" s="71"/>
      <c r="N67" s="71"/>
      <c r="O67" s="71"/>
      <c r="P67" s="71"/>
      <c r="Q67" s="7"/>
      <c r="R67" s="71"/>
      <c r="S67" s="71"/>
      <c r="T67" s="71"/>
      <c r="U67" s="71"/>
      <c r="V67" s="71"/>
      <c r="W67" s="69"/>
      <c r="X67" s="130"/>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7"/>
      <c r="BK67" s="7"/>
      <c r="BL67" s="7"/>
      <c r="BM67" s="7"/>
    </row>
    <row r="68" spans="1:66" s="1" customFormat="1" ht="29.25" customHeight="1" outlineLevel="1" thickBot="1" x14ac:dyDescent="0.4">
      <c r="A68" s="50"/>
      <c r="B68" s="375" t="s">
        <v>9</v>
      </c>
      <c r="C68" s="93" t="s">
        <v>51</v>
      </c>
      <c r="D68" s="94">
        <v>2018</v>
      </c>
      <c r="E68" s="95">
        <v>2019</v>
      </c>
      <c r="F68" s="588">
        <v>2020</v>
      </c>
      <c r="G68" s="588"/>
      <c r="H68" s="71"/>
      <c r="I68" s="71"/>
      <c r="J68" s="71"/>
      <c r="K68" s="71"/>
      <c r="L68" s="71"/>
      <c r="M68" s="71"/>
      <c r="N68" s="7"/>
      <c r="O68" s="7"/>
      <c r="P68" s="383"/>
      <c r="Q68" s="383"/>
      <c r="R68" s="71"/>
      <c r="S68" s="71"/>
      <c r="T68" s="71"/>
      <c r="U68" s="71"/>
      <c r="V68" s="71"/>
      <c r="W68" s="7"/>
      <c r="X68" s="130"/>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row>
    <row r="69" spans="1:66" s="1" customFormat="1" ht="23.45" customHeight="1" outlineLevel="1" x14ac:dyDescent="0.35">
      <c r="A69" s="7"/>
      <c r="B69" s="376" t="s">
        <v>27</v>
      </c>
      <c r="C69" s="97">
        <v>2500000</v>
      </c>
      <c r="D69" s="98">
        <v>8130000</v>
      </c>
      <c r="E69" s="99" t="s">
        <v>46</v>
      </c>
      <c r="F69" s="589" t="s">
        <v>47</v>
      </c>
      <c r="G69" s="589"/>
      <c r="H69" s="71"/>
      <c r="I69" s="71"/>
      <c r="J69" s="71"/>
      <c r="K69" s="71"/>
      <c r="L69" s="71"/>
      <c r="M69" s="71"/>
      <c r="N69" s="7"/>
      <c r="O69" s="7"/>
      <c r="P69" s="113"/>
      <c r="Q69" s="113"/>
      <c r="R69" s="113"/>
      <c r="S69" s="113"/>
      <c r="T69" s="113"/>
      <c r="U69" s="7"/>
      <c r="V69" s="7"/>
      <c r="W69" s="7"/>
      <c r="X69" s="130"/>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row>
    <row r="70" spans="1:66" s="1" customFormat="1" ht="23.45" customHeight="1" outlineLevel="1" x14ac:dyDescent="0.35">
      <c r="A70" s="50"/>
      <c r="B70" s="377" t="s">
        <v>25</v>
      </c>
      <c r="C70" s="101">
        <v>0</v>
      </c>
      <c r="D70" s="102">
        <v>0</v>
      </c>
      <c r="E70" s="103" t="s">
        <v>46</v>
      </c>
      <c r="F70" s="576" t="s">
        <v>47</v>
      </c>
      <c r="G70" s="576"/>
      <c r="H70" s="71"/>
      <c r="I70" s="71"/>
      <c r="J70" s="71"/>
      <c r="K70" s="71"/>
      <c r="L70" s="71"/>
      <c r="M70" s="71"/>
      <c r="N70" s="71"/>
      <c r="O70" s="71"/>
      <c r="P70" s="71"/>
      <c r="Q70" s="7"/>
      <c r="R70" s="7"/>
      <c r="S70" s="7"/>
      <c r="T70" s="113"/>
      <c r="U70" s="113"/>
      <c r="V70" s="113"/>
      <c r="W70" s="113"/>
      <c r="X70" s="131"/>
      <c r="Y70" s="113"/>
      <c r="Z70" s="113"/>
      <c r="AA70" s="113"/>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row>
    <row r="71" spans="1:66" s="1" customFormat="1" ht="23.45" customHeight="1" outlineLevel="1" x14ac:dyDescent="0.35">
      <c r="A71" s="50"/>
      <c r="B71" s="377" t="s">
        <v>26</v>
      </c>
      <c r="C71" s="101">
        <v>1</v>
      </c>
      <c r="D71" s="102">
        <v>1</v>
      </c>
      <c r="E71" s="103" t="s">
        <v>46</v>
      </c>
      <c r="F71" s="576" t="s">
        <v>47</v>
      </c>
      <c r="G71" s="576"/>
      <c r="H71" s="71"/>
      <c r="I71" s="71"/>
      <c r="J71" s="71"/>
      <c r="K71" s="71"/>
      <c r="L71" s="71"/>
      <c r="M71" s="71"/>
      <c r="N71" s="71"/>
      <c r="O71" s="71"/>
      <c r="P71" s="71"/>
      <c r="Q71" s="7"/>
      <c r="R71" s="7"/>
      <c r="S71" s="7"/>
      <c r="T71" s="113"/>
      <c r="U71" s="113"/>
      <c r="V71" s="113"/>
      <c r="W71" s="113"/>
      <c r="X71" s="316" t="s">
        <v>36</v>
      </c>
      <c r="Y71" s="317">
        <v>1.5</v>
      </c>
      <c r="Z71" s="113"/>
      <c r="AA71" s="113"/>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row>
    <row r="72" spans="1:66" s="1" customFormat="1" ht="19.5" customHeight="1" outlineLevel="1" x14ac:dyDescent="0.35">
      <c r="A72" s="50"/>
      <c r="B72" s="3"/>
      <c r="C72" s="3"/>
      <c r="D72" s="71"/>
      <c r="E72" s="71"/>
      <c r="F72" s="71"/>
      <c r="G72" s="71"/>
      <c r="H72" s="71"/>
      <c r="I72" s="71"/>
      <c r="J72" s="71"/>
      <c r="K72" s="71"/>
      <c r="L72" s="71"/>
      <c r="M72" s="71"/>
      <c r="N72" s="71"/>
      <c r="O72" s="71"/>
      <c r="P72" s="71"/>
      <c r="Q72" s="7"/>
      <c r="R72" s="7"/>
      <c r="S72" s="7"/>
      <c r="T72" s="7"/>
      <c r="U72" s="7"/>
      <c r="V72" s="7"/>
      <c r="W72" s="7"/>
      <c r="X72" s="130"/>
      <c r="Y72" s="80" t="s">
        <v>200</v>
      </c>
      <c r="Z72" s="6"/>
      <c r="AA72" s="6"/>
      <c r="AB72" s="6"/>
      <c r="AC72" s="6"/>
      <c r="AD72" s="6"/>
      <c r="AE72" s="6"/>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row>
    <row r="73" spans="1:66" ht="21" outlineLevel="1" x14ac:dyDescent="0.35">
      <c r="A73" s="577" t="s">
        <v>92</v>
      </c>
      <c r="B73" s="577"/>
      <c r="C73" s="577"/>
      <c r="D73" s="577"/>
      <c r="E73" s="577"/>
      <c r="F73" s="577"/>
      <c r="G73" s="578"/>
      <c r="H73" s="579" t="s">
        <v>1</v>
      </c>
      <c r="I73" s="580"/>
      <c r="J73" s="580"/>
      <c r="K73" s="580"/>
      <c r="L73" s="581"/>
      <c r="M73" s="582" t="s">
        <v>43</v>
      </c>
      <c r="N73" s="583"/>
      <c r="O73" s="583"/>
      <c r="P73" s="583"/>
      <c r="Q73" s="584"/>
      <c r="R73" s="405" t="s">
        <v>233</v>
      </c>
      <c r="S73" s="120"/>
      <c r="T73" s="120"/>
      <c r="U73" s="120"/>
      <c r="V73" s="121"/>
      <c r="W73" s="50"/>
      <c r="X73" s="123"/>
      <c r="Y73" s="50"/>
      <c r="Z73" s="585" t="s">
        <v>11</v>
      </c>
      <c r="AA73" s="565"/>
      <c r="AB73" s="565"/>
      <c r="AC73" s="565"/>
      <c r="AD73" s="566"/>
      <c r="AE73" s="564" t="s">
        <v>16</v>
      </c>
      <c r="AF73" s="565"/>
      <c r="AG73" s="565"/>
      <c r="AH73" s="565"/>
      <c r="AI73" s="566"/>
      <c r="AJ73" s="564" t="s">
        <v>24</v>
      </c>
      <c r="AK73" s="565"/>
      <c r="AL73" s="565"/>
      <c r="AM73" s="565"/>
      <c r="AN73" s="566"/>
      <c r="AO73" s="564" t="s">
        <v>13</v>
      </c>
      <c r="AP73" s="565"/>
      <c r="AQ73" s="565"/>
      <c r="AR73" s="565"/>
      <c r="AS73" s="566"/>
      <c r="AT73" s="564" t="s">
        <v>14</v>
      </c>
      <c r="AU73" s="565"/>
      <c r="AV73" s="565"/>
      <c r="AW73" s="565"/>
      <c r="AX73" s="566"/>
      <c r="AY73" s="564" t="s">
        <v>12</v>
      </c>
      <c r="AZ73" s="565"/>
      <c r="BA73" s="565"/>
      <c r="BB73" s="565"/>
      <c r="BC73" s="566"/>
      <c r="BD73" s="564" t="s">
        <v>17</v>
      </c>
      <c r="BE73" s="565"/>
      <c r="BF73" s="565"/>
      <c r="BG73" s="565"/>
      <c r="BH73" s="566"/>
      <c r="BI73" s="564" t="s">
        <v>15</v>
      </c>
      <c r="BJ73" s="565"/>
      <c r="BK73" s="565"/>
      <c r="BL73" s="565"/>
      <c r="BM73" s="567"/>
    </row>
    <row r="74" spans="1:66" ht="56.25" customHeight="1" outlineLevel="1" thickBot="1" x14ac:dyDescent="0.3">
      <c r="A74" s="300" t="s">
        <v>6</v>
      </c>
      <c r="B74" s="412" t="s">
        <v>8</v>
      </c>
      <c r="C74" s="412" t="s">
        <v>3</v>
      </c>
      <c r="D74" s="568" t="s">
        <v>68</v>
      </c>
      <c r="E74" s="569"/>
      <c r="F74" s="301" t="s">
        <v>10</v>
      </c>
      <c r="G74" s="301" t="s">
        <v>0</v>
      </c>
      <c r="H74" s="301" t="s">
        <v>22</v>
      </c>
      <c r="I74" s="301" t="s">
        <v>30</v>
      </c>
      <c r="J74" s="301" t="s">
        <v>29</v>
      </c>
      <c r="K74" s="301" t="s">
        <v>23</v>
      </c>
      <c r="L74" s="301" t="s">
        <v>49</v>
      </c>
      <c r="M74" s="283" t="s">
        <v>22</v>
      </c>
      <c r="N74" s="284" t="s">
        <v>30</v>
      </c>
      <c r="O74" s="283" t="s">
        <v>29</v>
      </c>
      <c r="P74" s="284" t="s">
        <v>23</v>
      </c>
      <c r="Q74" s="283" t="s">
        <v>49</v>
      </c>
      <c r="R74" s="285" t="s">
        <v>22</v>
      </c>
      <c r="S74" s="286" t="s">
        <v>30</v>
      </c>
      <c r="T74" s="285" t="s">
        <v>29</v>
      </c>
      <c r="U74" s="286" t="s">
        <v>23</v>
      </c>
      <c r="V74" s="285" t="s">
        <v>49</v>
      </c>
      <c r="W74" s="50"/>
      <c r="X74" s="123"/>
      <c r="Y74" s="50"/>
      <c r="Z74" s="426" t="s">
        <v>22</v>
      </c>
      <c r="AA74" s="426" t="s">
        <v>30</v>
      </c>
      <c r="AB74" s="426" t="s">
        <v>29</v>
      </c>
      <c r="AC74" s="426" t="s">
        <v>23</v>
      </c>
      <c r="AD74" s="427" t="s">
        <v>49</v>
      </c>
      <c r="AE74" s="425" t="s">
        <v>22</v>
      </c>
      <c r="AF74" s="426" t="s">
        <v>30</v>
      </c>
      <c r="AG74" s="426" t="s">
        <v>29</v>
      </c>
      <c r="AH74" s="426" t="s">
        <v>23</v>
      </c>
      <c r="AI74" s="427" t="s">
        <v>49</v>
      </c>
      <c r="AJ74" s="425" t="s">
        <v>22</v>
      </c>
      <c r="AK74" s="426" t="s">
        <v>30</v>
      </c>
      <c r="AL74" s="426" t="s">
        <v>29</v>
      </c>
      <c r="AM74" s="426" t="s">
        <v>23</v>
      </c>
      <c r="AN74" s="427" t="s">
        <v>49</v>
      </c>
      <c r="AO74" s="425" t="s">
        <v>22</v>
      </c>
      <c r="AP74" s="426" t="s">
        <v>30</v>
      </c>
      <c r="AQ74" s="426" t="s">
        <v>29</v>
      </c>
      <c r="AR74" s="426" t="s">
        <v>23</v>
      </c>
      <c r="AS74" s="427" t="s">
        <v>49</v>
      </c>
      <c r="AT74" s="425" t="s">
        <v>22</v>
      </c>
      <c r="AU74" s="426" t="s">
        <v>30</v>
      </c>
      <c r="AV74" s="426" t="s">
        <v>29</v>
      </c>
      <c r="AW74" s="426" t="s">
        <v>23</v>
      </c>
      <c r="AX74" s="427" t="s">
        <v>49</v>
      </c>
      <c r="AY74" s="425" t="s">
        <v>22</v>
      </c>
      <c r="AZ74" s="426" t="s">
        <v>30</v>
      </c>
      <c r="BA74" s="426" t="s">
        <v>29</v>
      </c>
      <c r="BB74" s="426" t="s">
        <v>23</v>
      </c>
      <c r="BC74" s="427" t="s">
        <v>49</v>
      </c>
      <c r="BD74" s="425" t="s">
        <v>22</v>
      </c>
      <c r="BE74" s="426" t="s">
        <v>30</v>
      </c>
      <c r="BF74" s="426" t="s">
        <v>29</v>
      </c>
      <c r="BG74" s="426" t="s">
        <v>23</v>
      </c>
      <c r="BH74" s="427" t="s">
        <v>49</v>
      </c>
      <c r="BI74" s="425" t="s">
        <v>22</v>
      </c>
      <c r="BJ74" s="426" t="s">
        <v>30</v>
      </c>
      <c r="BK74" s="426" t="s">
        <v>29</v>
      </c>
      <c r="BL74" s="426" t="s">
        <v>23</v>
      </c>
      <c r="BM74" s="426" t="s">
        <v>49</v>
      </c>
    </row>
    <row r="75" spans="1:66" ht="78.75" customHeight="1" outlineLevel="1" x14ac:dyDescent="0.25">
      <c r="A75" s="378" t="s">
        <v>18</v>
      </c>
      <c r="B75" s="303" t="s">
        <v>219</v>
      </c>
      <c r="C75" s="303" t="s">
        <v>222</v>
      </c>
      <c r="D75" s="575" t="s">
        <v>78</v>
      </c>
      <c r="E75" s="575"/>
      <c r="F75" s="378" t="s">
        <v>220</v>
      </c>
      <c r="G75" s="378" t="s">
        <v>128</v>
      </c>
      <c r="H75" s="378"/>
      <c r="I75" s="378"/>
      <c r="J75" s="378"/>
      <c r="K75" s="393">
        <v>2170</v>
      </c>
      <c r="L75" s="378"/>
      <c r="M75" s="394"/>
      <c r="N75" s="395"/>
      <c r="O75" s="396"/>
      <c r="P75" s="395" t="s">
        <v>145</v>
      </c>
      <c r="Q75" s="396"/>
      <c r="R75" s="397"/>
      <c r="S75" s="398"/>
      <c r="T75" s="399"/>
      <c r="U75" s="312">
        <v>5420</v>
      </c>
      <c r="V75" s="400"/>
      <c r="W75" s="50"/>
      <c r="X75" s="123"/>
      <c r="Y75" s="67" t="s">
        <v>18</v>
      </c>
      <c r="Z75" s="455"/>
      <c r="AA75" s="455"/>
      <c r="AB75" s="455"/>
      <c r="AC75" s="456">
        <v>826</v>
      </c>
      <c r="AD75" s="456"/>
      <c r="AE75" s="454"/>
      <c r="AF75" s="455"/>
      <c r="AG75" s="455"/>
      <c r="AH75" s="456">
        <v>965.25</v>
      </c>
      <c r="AI75" s="456"/>
      <c r="AJ75" s="454"/>
      <c r="AK75" s="455"/>
      <c r="AL75" s="455"/>
      <c r="AM75" s="456">
        <v>1218.75</v>
      </c>
      <c r="AN75" s="456"/>
      <c r="AO75" s="454"/>
      <c r="AP75" s="455"/>
      <c r="AQ75" s="455"/>
      <c r="AR75" s="456">
        <v>0</v>
      </c>
      <c r="AS75" s="456"/>
      <c r="AT75" s="454"/>
      <c r="AU75" s="455"/>
      <c r="AV75" s="455"/>
      <c r="AW75" s="456">
        <v>317.75</v>
      </c>
      <c r="AX75" s="456"/>
      <c r="AY75" s="454"/>
      <c r="AZ75" s="455"/>
      <c r="BA75" s="455"/>
      <c r="BB75" s="455">
        <v>438</v>
      </c>
      <c r="BC75" s="456"/>
      <c r="BD75" s="454"/>
      <c r="BE75" s="455"/>
      <c r="BF75" s="455"/>
      <c r="BG75" s="457">
        <v>760.25</v>
      </c>
      <c r="BH75" s="456"/>
      <c r="BI75" s="454"/>
      <c r="BJ75" s="455"/>
      <c r="BK75" s="455"/>
      <c r="BL75" s="457">
        <v>897.25</v>
      </c>
      <c r="BM75" s="455"/>
    </row>
    <row r="76" spans="1:66" s="134" customFormat="1" ht="19.5" customHeight="1" outlineLevel="1" x14ac:dyDescent="0.25">
      <c r="A76" s="136"/>
      <c r="B76" s="136"/>
      <c r="C76" s="136"/>
      <c r="D76" s="137"/>
      <c r="E76" s="137"/>
      <c r="F76" s="136"/>
      <c r="G76" s="136"/>
      <c r="H76" s="122"/>
      <c r="I76" s="122"/>
      <c r="J76" s="122"/>
      <c r="K76" s="122"/>
      <c r="L76" s="122"/>
      <c r="M76" s="138"/>
      <c r="N76" s="122"/>
      <c r="O76" s="122"/>
      <c r="P76" s="122"/>
      <c r="Q76" s="122"/>
      <c r="R76" s="138"/>
      <c r="S76" s="122"/>
      <c r="T76" s="122"/>
      <c r="U76" s="122"/>
      <c r="V76" s="122"/>
      <c r="W76" s="123"/>
      <c r="X76" s="123"/>
      <c r="Y76" s="139"/>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row>
    <row r="77" spans="1:66" ht="21" outlineLevel="1" x14ac:dyDescent="0.35">
      <c r="A77" s="114" t="s">
        <v>93</v>
      </c>
      <c r="B77" s="114"/>
      <c r="C77" s="114"/>
      <c r="D77" s="114"/>
      <c r="E77" s="114"/>
      <c r="F77" s="114"/>
      <c r="G77" s="114"/>
      <c r="H77" s="109"/>
      <c r="I77" s="109"/>
      <c r="J77" s="109"/>
      <c r="K77" s="109"/>
      <c r="L77" s="109"/>
      <c r="M77" s="109"/>
      <c r="N77" s="109"/>
      <c r="O77" s="109"/>
      <c r="P77" s="109"/>
      <c r="Q77" s="109"/>
      <c r="R77" s="50"/>
      <c r="S77" s="50"/>
      <c r="T77" s="50"/>
      <c r="U77" s="50"/>
      <c r="V77" s="50"/>
      <c r="W77" s="50"/>
      <c r="X77" s="123"/>
      <c r="Y77" s="70"/>
      <c r="Z77" s="570"/>
      <c r="AA77" s="570"/>
      <c r="AB77" s="570"/>
      <c r="AC77" s="570"/>
      <c r="AD77" s="570"/>
      <c r="AE77" s="570"/>
      <c r="AF77" s="570"/>
      <c r="AG77" s="570"/>
      <c r="AH77" s="570"/>
      <c r="AI77" s="570"/>
      <c r="AJ77" s="570"/>
      <c r="AK77" s="570"/>
      <c r="AL77" s="570"/>
      <c r="AM77" s="570"/>
      <c r="AN77" s="570"/>
      <c r="AO77" s="570"/>
      <c r="AP77" s="570"/>
      <c r="AQ77" s="570"/>
      <c r="AR77" s="570"/>
      <c r="AS77" s="570"/>
      <c r="AT77" s="570"/>
      <c r="AU77" s="570"/>
      <c r="AV77" s="570"/>
      <c r="AW77" s="570"/>
      <c r="AX77" s="570"/>
      <c r="AY77" s="570"/>
      <c r="AZ77" s="570"/>
      <c r="BA77" s="570"/>
      <c r="BB77" s="570"/>
      <c r="BC77" s="570"/>
      <c r="BD77" s="570"/>
      <c r="BE77" s="570"/>
      <c r="BF77" s="570"/>
      <c r="BG77" s="570"/>
      <c r="BH77" s="570"/>
      <c r="BI77" s="570"/>
      <c r="BJ77" s="570"/>
      <c r="BK77" s="570"/>
      <c r="BL77" s="570"/>
      <c r="BM77" s="570"/>
      <c r="BN77" s="70"/>
    </row>
    <row r="78" spans="1:66" ht="24.6" customHeight="1" outlineLevel="1" x14ac:dyDescent="0.25">
      <c r="A78" s="571" t="s">
        <v>94</v>
      </c>
      <c r="B78" s="572"/>
      <c r="C78" s="572"/>
      <c r="D78" s="572"/>
      <c r="E78" s="572"/>
      <c r="F78" s="572"/>
      <c r="G78" s="572"/>
      <c r="H78" s="111"/>
      <c r="I78" s="111"/>
      <c r="J78" s="111"/>
      <c r="K78" s="50"/>
      <c r="L78" s="50"/>
      <c r="M78" s="50"/>
      <c r="N78" s="50"/>
      <c r="O78" s="50"/>
      <c r="P78" s="50"/>
      <c r="Q78" s="106"/>
      <c r="R78" s="107"/>
      <c r="S78" s="107"/>
      <c r="T78" s="107"/>
      <c r="U78" s="107"/>
      <c r="V78" s="107"/>
      <c r="W78" s="107"/>
      <c r="X78" s="132"/>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70"/>
    </row>
    <row r="79" spans="1:66" ht="24.6" customHeight="1" outlineLevel="1" x14ac:dyDescent="0.25">
      <c r="A79" s="573" t="s">
        <v>95</v>
      </c>
      <c r="B79" s="574"/>
      <c r="C79" s="574"/>
      <c r="D79" s="574"/>
      <c r="E79" s="574"/>
      <c r="F79" s="574"/>
      <c r="G79" s="574"/>
      <c r="H79" s="110"/>
      <c r="I79" s="110"/>
      <c r="J79" s="110"/>
      <c r="K79" s="50"/>
      <c r="L79" s="50"/>
      <c r="M79" s="50"/>
      <c r="N79" s="50"/>
      <c r="O79" s="50"/>
      <c r="P79" s="50"/>
      <c r="Q79" s="106"/>
      <c r="R79" s="108"/>
      <c r="S79" s="108"/>
      <c r="T79" s="108"/>
      <c r="U79" s="108"/>
      <c r="V79" s="108"/>
      <c r="W79" s="108"/>
      <c r="X79" s="133"/>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70"/>
    </row>
  </sheetData>
  <customSheetViews>
    <customSheetView guid="{351639D4-E5F4-4D97-8434-1E471110B91C}" scale="60" showGridLines="0" topLeftCell="A13">
      <selection activeCell="I22" sqref="I22"/>
      <pageMargins left="0" right="0" top="0" bottom="0" header="0.3" footer="0.3"/>
      <pageSetup paperSize="8" scale="23" fitToHeight="0" orientation="landscape" cellComments="asDisplayed" r:id="rId1"/>
    </customSheetView>
    <customSheetView guid="{708D2520-2059-485B-926A-B7AEC61CA95B}" scale="90" showGridLines="0" topLeftCell="A4">
      <selection activeCell="B91" sqref="B91"/>
      <pageMargins left="0" right="0" top="0.75" bottom="0.75" header="0.3" footer="0.3"/>
      <pageSetup paperSize="8" scale="55" fitToHeight="0" orientation="landscape" cellComments="asDisplayed" r:id="rId2"/>
    </customSheetView>
    <customSheetView guid="{102164BE-2C0C-4FE8-ABCE-1ED8B6AFCA68}" scale="90" showPageBreaks="1" showGridLines="0" printArea="1" topLeftCell="A85">
      <selection activeCell="A88" sqref="A88:D88"/>
      <pageMargins left="0" right="0" top="0" bottom="0" header="0.3" footer="0.3"/>
      <pageSetup paperSize="8" scale="55" fitToHeight="0" orientation="landscape" cellComments="asDisplayed" r:id="rId3"/>
    </customSheetView>
    <customSheetView guid="{12532ED9-9D7F-4AFE-B482-5C4AB6727EFC}" scale="75" showPageBreaks="1" showGridLines="0" printArea="1">
      <selection sqref="A1:W1"/>
      <pageMargins left="0" right="0" top="0" bottom="0" header="0.3" footer="0.3"/>
      <pageSetup paperSize="8" scale="55" fitToHeight="0" orientation="landscape" cellComments="asDisplayed" r:id="rId4"/>
    </customSheetView>
    <customSheetView guid="{0D53A4E5-01D8-4847-82F2-8A8F40082149}" scale="60" showPageBreaks="1" showGridLines="0" printArea="1" topLeftCell="A13">
      <selection activeCell="I22" sqref="I22"/>
      <pageMargins left="0" right="0" top="0" bottom="0" header="0.3" footer="0.3"/>
      <pageSetup paperSize="8" scale="23" fitToHeight="0" orientation="landscape" cellComments="asDisplayed" r:id="rId5"/>
    </customSheetView>
  </customSheetViews>
  <mergeCells count="155">
    <mergeCell ref="D46:E46"/>
    <mergeCell ref="D61:E61"/>
    <mergeCell ref="F55:G55"/>
    <mergeCell ref="F56:G56"/>
    <mergeCell ref="F57:G57"/>
    <mergeCell ref="A59:G59"/>
    <mergeCell ref="H59:L59"/>
    <mergeCell ref="F10:G10"/>
    <mergeCell ref="F11:G11"/>
    <mergeCell ref="D30:E30"/>
    <mergeCell ref="F12:G12"/>
    <mergeCell ref="A14:G14"/>
    <mergeCell ref="F26:G26"/>
    <mergeCell ref="A28:G28"/>
    <mergeCell ref="H28:L28"/>
    <mergeCell ref="A33:G33"/>
    <mergeCell ref="A35:G35"/>
    <mergeCell ref="F9:G9"/>
    <mergeCell ref="D4:E4"/>
    <mergeCell ref="D5:E5"/>
    <mergeCell ref="A8:D8"/>
    <mergeCell ref="A1:W1"/>
    <mergeCell ref="A3:G3"/>
    <mergeCell ref="H3:K3"/>
    <mergeCell ref="L3:O3"/>
    <mergeCell ref="P3:S3"/>
    <mergeCell ref="T3:W3"/>
    <mergeCell ref="Q9:V9"/>
    <mergeCell ref="D6:E6"/>
    <mergeCell ref="BD14:BH14"/>
    <mergeCell ref="BI14:BM14"/>
    <mergeCell ref="D15:E15"/>
    <mergeCell ref="D16:E16"/>
    <mergeCell ref="AT14:AX14"/>
    <mergeCell ref="AY14:BC14"/>
    <mergeCell ref="Z14:AD14"/>
    <mergeCell ref="AE14:AI14"/>
    <mergeCell ref="AJ14:AN14"/>
    <mergeCell ref="AO14:AS14"/>
    <mergeCell ref="H14:L14"/>
    <mergeCell ref="M14:Q14"/>
    <mergeCell ref="BD18:BH18"/>
    <mergeCell ref="A22:D22"/>
    <mergeCell ref="F23:G23"/>
    <mergeCell ref="F24:G24"/>
    <mergeCell ref="F25:G25"/>
    <mergeCell ref="BD28:BH28"/>
    <mergeCell ref="BD32:BH32"/>
    <mergeCell ref="BI18:BM18"/>
    <mergeCell ref="A19:G19"/>
    <mergeCell ref="A20:G20"/>
    <mergeCell ref="Z18:AD18"/>
    <mergeCell ref="AE18:AI18"/>
    <mergeCell ref="AJ18:AN18"/>
    <mergeCell ref="AO18:AS18"/>
    <mergeCell ref="AT18:AX18"/>
    <mergeCell ref="AY18:BC18"/>
    <mergeCell ref="BI32:BM32"/>
    <mergeCell ref="BI28:BM28"/>
    <mergeCell ref="D29:E29"/>
    <mergeCell ref="AT28:AX28"/>
    <mergeCell ref="AY28:BC28"/>
    <mergeCell ref="Z28:AD28"/>
    <mergeCell ref="Z32:AD32"/>
    <mergeCell ref="AE32:AI32"/>
    <mergeCell ref="AJ32:AN32"/>
    <mergeCell ref="AO32:AS32"/>
    <mergeCell ref="AT32:AX32"/>
    <mergeCell ref="AY32:BC32"/>
    <mergeCell ref="A34:G34"/>
    <mergeCell ref="AE28:AI28"/>
    <mergeCell ref="AJ28:AN28"/>
    <mergeCell ref="AO28:AS28"/>
    <mergeCell ref="M28:Q28"/>
    <mergeCell ref="Q39:V39"/>
    <mergeCell ref="F40:G40"/>
    <mergeCell ref="F41:G41"/>
    <mergeCell ref="F42:G42"/>
    <mergeCell ref="A44:G44"/>
    <mergeCell ref="H44:L44"/>
    <mergeCell ref="M44:Q44"/>
    <mergeCell ref="A38:D38"/>
    <mergeCell ref="F39:G39"/>
    <mergeCell ref="AY44:BC44"/>
    <mergeCell ref="BD44:BH44"/>
    <mergeCell ref="BI44:BM44"/>
    <mergeCell ref="D45:E45"/>
    <mergeCell ref="Z44:AD44"/>
    <mergeCell ref="AE44:AI44"/>
    <mergeCell ref="AJ44:AN44"/>
    <mergeCell ref="AO44:AS44"/>
    <mergeCell ref="AT44:AX44"/>
    <mergeCell ref="Q54:V54"/>
    <mergeCell ref="AT48:AX48"/>
    <mergeCell ref="AY48:BC48"/>
    <mergeCell ref="BD48:BH48"/>
    <mergeCell ref="BI48:BM48"/>
    <mergeCell ref="A49:G49"/>
    <mergeCell ref="Z48:AD48"/>
    <mergeCell ref="AE48:AI48"/>
    <mergeCell ref="AJ48:AN48"/>
    <mergeCell ref="AO48:AS48"/>
    <mergeCell ref="A50:G50"/>
    <mergeCell ref="A51:G51"/>
    <mergeCell ref="A53:D53"/>
    <mergeCell ref="F54:G54"/>
    <mergeCell ref="AT59:AX59"/>
    <mergeCell ref="AY59:BC59"/>
    <mergeCell ref="BD59:BH59"/>
    <mergeCell ref="BI59:BM59"/>
    <mergeCell ref="D60:E60"/>
    <mergeCell ref="M59:Q59"/>
    <mergeCell ref="Z59:AD59"/>
    <mergeCell ref="AE59:AI59"/>
    <mergeCell ref="AJ59:AN59"/>
    <mergeCell ref="AO59:AS59"/>
    <mergeCell ref="A64:G64"/>
    <mergeCell ref="A65:G65"/>
    <mergeCell ref="A66:G66"/>
    <mergeCell ref="AO63:AS63"/>
    <mergeCell ref="AT63:AX63"/>
    <mergeCell ref="AY63:BC63"/>
    <mergeCell ref="BD63:BH63"/>
    <mergeCell ref="BI63:BM63"/>
    <mergeCell ref="Z63:AD63"/>
    <mergeCell ref="AE63:AI63"/>
    <mergeCell ref="AJ63:AN63"/>
    <mergeCell ref="F71:G71"/>
    <mergeCell ref="A73:G73"/>
    <mergeCell ref="H73:L73"/>
    <mergeCell ref="M73:Q73"/>
    <mergeCell ref="Z73:AD73"/>
    <mergeCell ref="A67:D67"/>
    <mergeCell ref="F68:G68"/>
    <mergeCell ref="F69:G69"/>
    <mergeCell ref="F70:G70"/>
    <mergeCell ref="A78:G78"/>
    <mergeCell ref="A79:G79"/>
    <mergeCell ref="AE77:AI77"/>
    <mergeCell ref="AJ77:AN77"/>
    <mergeCell ref="AO77:AS77"/>
    <mergeCell ref="AT77:AX77"/>
    <mergeCell ref="AY77:BC77"/>
    <mergeCell ref="Z77:AD77"/>
    <mergeCell ref="AY73:BC73"/>
    <mergeCell ref="D75:E75"/>
    <mergeCell ref="BD73:BH73"/>
    <mergeCell ref="BI73:BM73"/>
    <mergeCell ref="D74:E74"/>
    <mergeCell ref="AE73:AI73"/>
    <mergeCell ref="AJ73:AN73"/>
    <mergeCell ref="AO73:AS73"/>
    <mergeCell ref="AT73:AX73"/>
    <mergeCell ref="BD77:BH77"/>
    <mergeCell ref="BI77:BM77"/>
  </mergeCells>
  <pageMargins left="0" right="0" top="0" bottom="0" header="0.3" footer="0.3"/>
  <pageSetup paperSize="8" scale="23" fitToHeight="0" orientation="landscape" cellComments="asDisplayed"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M20"/>
  <sheetViews>
    <sheetView workbookViewId="0">
      <selection activeCell="AZ3" sqref="AZ3"/>
    </sheetView>
  </sheetViews>
  <sheetFormatPr defaultRowHeight="15" x14ac:dyDescent="0.25"/>
  <sheetData>
    <row r="3" spans="1:65" ht="409.5" x14ac:dyDescent="0.25">
      <c r="A3" s="196" t="s">
        <v>163</v>
      </c>
      <c r="B3" s="196"/>
      <c r="C3" s="196"/>
      <c r="D3" s="196"/>
      <c r="E3" s="196"/>
      <c r="F3" s="196"/>
      <c r="G3" s="196"/>
      <c r="H3" s="196"/>
      <c r="I3" s="196"/>
      <c r="J3" s="196"/>
      <c r="K3" s="196"/>
      <c r="L3" s="196"/>
      <c r="M3" s="196"/>
      <c r="N3" s="196"/>
      <c r="O3" s="196"/>
      <c r="P3" s="196"/>
      <c r="Q3" s="196"/>
      <c r="R3" s="196"/>
      <c r="S3" s="196"/>
      <c r="T3" s="196"/>
      <c r="U3" s="196"/>
      <c r="V3" s="196"/>
      <c r="W3" s="196"/>
      <c r="X3" s="127"/>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50"/>
      <c r="BK3" s="50"/>
      <c r="BL3" s="50"/>
      <c r="BM3" s="50"/>
    </row>
    <row r="4" spans="1:65" ht="23.25" x14ac:dyDescent="0.35">
      <c r="A4" s="50"/>
      <c r="B4" s="71"/>
      <c r="C4" s="71"/>
      <c r="D4" s="71"/>
      <c r="E4" s="71"/>
      <c r="F4" s="71"/>
      <c r="G4" s="71"/>
      <c r="H4" s="71"/>
      <c r="I4" s="71"/>
      <c r="J4" s="71"/>
      <c r="K4" s="71"/>
      <c r="L4" s="71"/>
      <c r="M4" s="71"/>
      <c r="N4" s="72"/>
      <c r="O4" s="72"/>
      <c r="P4" s="7"/>
      <c r="Q4" s="7"/>
      <c r="R4" s="7"/>
      <c r="S4" s="7"/>
      <c r="T4" s="7"/>
      <c r="U4" s="50"/>
      <c r="V4" s="50"/>
      <c r="W4" s="50"/>
      <c r="X4" s="123"/>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row>
    <row r="5" spans="1:65" ht="21" x14ac:dyDescent="0.25">
      <c r="A5" s="197" t="s">
        <v>2</v>
      </c>
      <c r="B5" s="197"/>
      <c r="C5" s="197"/>
      <c r="D5" s="197"/>
      <c r="E5" s="197"/>
      <c r="F5" s="197"/>
      <c r="G5" s="197"/>
      <c r="H5" s="198" t="s">
        <v>4</v>
      </c>
      <c r="I5" s="199"/>
      <c r="J5" s="199"/>
      <c r="K5" s="200"/>
      <c r="L5" s="201" t="s">
        <v>30</v>
      </c>
      <c r="M5" s="202"/>
      <c r="N5" s="202"/>
      <c r="O5" s="203"/>
      <c r="P5" s="198" t="s">
        <v>29</v>
      </c>
      <c r="Q5" s="199"/>
      <c r="R5" s="199"/>
      <c r="S5" s="200"/>
      <c r="T5" s="204" t="s">
        <v>5</v>
      </c>
      <c r="U5" s="202"/>
      <c r="V5" s="202"/>
      <c r="W5" s="205"/>
      <c r="X5" s="128"/>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row>
    <row r="6" spans="1:65" ht="150.75" thickBot="1" x14ac:dyDescent="0.3">
      <c r="A6" s="73" t="s">
        <v>6</v>
      </c>
      <c r="B6" s="35" t="s">
        <v>7</v>
      </c>
      <c r="C6" s="35" t="s">
        <v>3</v>
      </c>
      <c r="D6" s="189" t="s">
        <v>34</v>
      </c>
      <c r="E6" s="190"/>
      <c r="F6" s="36" t="s">
        <v>10</v>
      </c>
      <c r="G6" s="189" t="s">
        <v>0</v>
      </c>
      <c r="H6" s="83" t="s">
        <v>1</v>
      </c>
      <c r="I6" s="31" t="s">
        <v>44</v>
      </c>
      <c r="J6" s="43" t="s">
        <v>45</v>
      </c>
      <c r="K6" s="84" t="s">
        <v>65</v>
      </c>
      <c r="L6" s="81" t="s">
        <v>1</v>
      </c>
      <c r="M6" s="31" t="s">
        <v>44</v>
      </c>
      <c r="N6" s="43" t="s">
        <v>45</v>
      </c>
      <c r="O6" s="88" t="s">
        <v>65</v>
      </c>
      <c r="P6" s="83" t="s">
        <v>1</v>
      </c>
      <c r="Q6" s="31" t="s">
        <v>44</v>
      </c>
      <c r="R6" s="43" t="s">
        <v>45</v>
      </c>
      <c r="S6" s="84" t="s">
        <v>65</v>
      </c>
      <c r="T6" s="91" t="s">
        <v>1</v>
      </c>
      <c r="U6" s="31" t="s">
        <v>44</v>
      </c>
      <c r="V6" s="43" t="s">
        <v>45</v>
      </c>
      <c r="W6" s="84" t="s">
        <v>65</v>
      </c>
      <c r="X6" s="129"/>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row>
    <row r="7" spans="1:65" ht="409.5" x14ac:dyDescent="0.25">
      <c r="A7" s="173" t="s">
        <v>18</v>
      </c>
      <c r="B7" s="126" t="s">
        <v>130</v>
      </c>
      <c r="C7" s="126" t="s">
        <v>131</v>
      </c>
      <c r="D7" s="191" t="s">
        <v>165</v>
      </c>
      <c r="E7" s="192"/>
      <c r="F7" s="154" t="s">
        <v>21</v>
      </c>
      <c r="G7" s="155" t="s">
        <v>72</v>
      </c>
      <c r="H7" s="154" t="s">
        <v>170</v>
      </c>
      <c r="I7" s="145" t="s">
        <v>171</v>
      </c>
      <c r="J7" s="42"/>
      <c r="K7" s="85"/>
      <c r="L7" s="142" t="s">
        <v>172</v>
      </c>
      <c r="M7" s="32" t="s">
        <v>173</v>
      </c>
      <c r="N7" s="42"/>
      <c r="O7" s="89"/>
      <c r="P7" s="86" t="s">
        <v>169</v>
      </c>
      <c r="Q7" s="32" t="s">
        <v>169</v>
      </c>
      <c r="R7" s="42"/>
      <c r="S7" s="85"/>
      <c r="T7" s="86" t="s">
        <v>175</v>
      </c>
      <c r="U7" s="145" t="s">
        <v>174</v>
      </c>
      <c r="V7" s="42"/>
      <c r="W7" s="85"/>
      <c r="X7" s="122"/>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ht="165" x14ac:dyDescent="0.25">
      <c r="A8" s="194" t="s">
        <v>19</v>
      </c>
      <c r="B8" s="141" t="s">
        <v>71</v>
      </c>
      <c r="C8" s="141" t="s">
        <v>149</v>
      </c>
      <c r="D8" s="193" t="s">
        <v>73</v>
      </c>
      <c r="E8" s="194"/>
      <c r="F8" s="220" t="s">
        <v>21</v>
      </c>
      <c r="G8" s="155" t="s">
        <v>72</v>
      </c>
      <c r="H8" s="116"/>
      <c r="I8" s="145"/>
      <c r="J8" s="44"/>
      <c r="K8" s="87"/>
      <c r="L8" s="219"/>
      <c r="M8" s="32"/>
      <c r="N8" s="44"/>
      <c r="O8" s="90"/>
      <c r="P8" s="86"/>
      <c r="Q8" s="32"/>
      <c r="R8" s="44"/>
      <c r="S8" s="87"/>
      <c r="T8" s="86">
        <v>0</v>
      </c>
      <c r="U8" s="145">
        <v>80</v>
      </c>
      <c r="V8" s="44"/>
      <c r="W8" s="87"/>
      <c r="X8" s="122"/>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row>
    <row r="9" spans="1:65" ht="195" x14ac:dyDescent="0.25">
      <c r="A9" s="126" t="s">
        <v>20</v>
      </c>
      <c r="B9" s="126" t="s">
        <v>153</v>
      </c>
      <c r="C9" s="126" t="s">
        <v>176</v>
      </c>
      <c r="D9" s="193" t="s">
        <v>73</v>
      </c>
      <c r="E9" s="194"/>
      <c r="F9" s="174" t="s">
        <v>154</v>
      </c>
      <c r="G9" s="177" t="s">
        <v>72</v>
      </c>
      <c r="H9" s="116"/>
      <c r="I9" s="166"/>
      <c r="J9" s="44"/>
      <c r="K9" s="44"/>
      <c r="L9" s="116"/>
      <c r="M9" s="32"/>
      <c r="N9" s="44"/>
      <c r="O9" s="44"/>
      <c r="P9" s="165"/>
      <c r="Q9" s="32"/>
      <c r="R9" s="44"/>
      <c r="S9" s="44"/>
      <c r="T9" s="175">
        <v>0</v>
      </c>
      <c r="U9" s="176">
        <v>80</v>
      </c>
      <c r="V9" s="44"/>
      <c r="W9" s="44"/>
      <c r="X9" s="122"/>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row>
    <row r="10" spans="1:65" x14ac:dyDescent="0.25">
      <c r="A10" s="7"/>
      <c r="B10" s="75"/>
      <c r="C10" s="75"/>
      <c r="D10" s="75"/>
      <c r="E10" s="75"/>
      <c r="F10" s="75"/>
      <c r="G10" s="75"/>
      <c r="H10" s="75"/>
      <c r="I10" s="75"/>
      <c r="J10" s="75"/>
      <c r="K10" s="75"/>
      <c r="L10" s="75"/>
      <c r="M10" s="75"/>
      <c r="N10" s="75"/>
      <c r="O10" s="75"/>
      <c r="P10" s="7"/>
      <c r="Q10" s="7"/>
      <c r="R10" s="7"/>
      <c r="S10" s="7"/>
      <c r="T10" s="7"/>
      <c r="U10" s="7"/>
      <c r="V10" s="7"/>
      <c r="W10" s="7"/>
      <c r="X10" s="130"/>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ht="348.75" x14ac:dyDescent="0.35">
      <c r="A11" s="195" t="s">
        <v>126</v>
      </c>
      <c r="B11" s="195"/>
      <c r="C11" s="195"/>
      <c r="D11" s="195"/>
      <c r="E11" s="76"/>
      <c r="F11" s="76"/>
      <c r="G11" s="76"/>
      <c r="H11" s="76"/>
      <c r="I11" s="76"/>
      <c r="J11" s="76"/>
      <c r="K11" s="76"/>
      <c r="L11" s="76"/>
      <c r="M11" s="76"/>
      <c r="N11" s="76"/>
      <c r="O11" s="76"/>
      <c r="P11" s="77"/>
      <c r="Q11" s="77"/>
      <c r="R11" s="69"/>
      <c r="S11" s="69"/>
      <c r="T11" s="69"/>
      <c r="U11" s="69"/>
      <c r="V11" s="69"/>
      <c r="W11" s="69"/>
      <c r="X11" s="130"/>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7"/>
      <c r="BK11" s="7"/>
      <c r="BL11" s="7"/>
      <c r="BM11" s="7"/>
    </row>
    <row r="12" spans="1:65" ht="23.25" x14ac:dyDescent="0.35">
      <c r="A12" s="78"/>
      <c r="B12" s="78"/>
      <c r="C12" s="78"/>
      <c r="D12" s="78"/>
      <c r="E12" s="79"/>
      <c r="F12" s="79"/>
      <c r="G12" s="79"/>
      <c r="H12" s="79"/>
      <c r="I12" s="79"/>
      <c r="J12" s="79"/>
      <c r="K12" s="79"/>
      <c r="L12" s="79"/>
      <c r="M12" s="79"/>
      <c r="N12" s="79"/>
      <c r="O12" s="79"/>
      <c r="P12" s="69"/>
      <c r="Q12" s="69"/>
      <c r="R12" s="69"/>
      <c r="S12" s="69"/>
      <c r="T12" s="69"/>
      <c r="U12" s="69"/>
      <c r="V12" s="69"/>
      <c r="W12" s="69"/>
      <c r="X12" s="130"/>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row>
    <row r="13" spans="1:65" ht="24" thickBot="1" x14ac:dyDescent="0.4">
      <c r="A13" s="50"/>
      <c r="B13" s="92" t="s">
        <v>9</v>
      </c>
      <c r="C13" s="93" t="s">
        <v>51</v>
      </c>
      <c r="D13" s="94">
        <v>2018</v>
      </c>
      <c r="E13" s="95">
        <v>2019</v>
      </c>
      <c r="F13" s="187">
        <v>2020</v>
      </c>
      <c r="G13" s="188"/>
      <c r="H13" s="71"/>
      <c r="I13" s="71"/>
      <c r="J13" s="71"/>
      <c r="K13" s="71"/>
      <c r="L13" s="71"/>
      <c r="M13" s="71"/>
      <c r="N13" s="7"/>
      <c r="O13" s="7"/>
      <c r="P13" s="7"/>
      <c r="Q13" s="206"/>
      <c r="R13" s="206"/>
      <c r="S13" s="206"/>
      <c r="T13" s="206"/>
      <c r="U13" s="206"/>
      <c r="V13" s="206"/>
      <c r="W13" s="7"/>
      <c r="X13" s="130"/>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57" x14ac:dyDescent="0.35">
      <c r="A14" s="7"/>
      <c r="B14" s="96" t="s">
        <v>27</v>
      </c>
      <c r="C14" s="97">
        <v>28240367</v>
      </c>
      <c r="D14" s="98">
        <v>0</v>
      </c>
      <c r="E14" s="99" t="s">
        <v>46</v>
      </c>
      <c r="F14" s="178" t="s">
        <v>47</v>
      </c>
      <c r="G14" s="179"/>
      <c r="H14" s="71"/>
      <c r="I14" s="71"/>
      <c r="J14" s="71"/>
      <c r="K14" s="71"/>
      <c r="L14" s="71"/>
      <c r="M14" s="71"/>
      <c r="N14" s="7"/>
      <c r="O14" s="7"/>
      <c r="P14" s="206"/>
      <c r="Q14" s="206"/>
      <c r="R14" s="206"/>
      <c r="S14" s="206"/>
      <c r="T14" s="206"/>
      <c r="U14" s="7"/>
      <c r="V14" s="7"/>
      <c r="W14" s="7"/>
      <c r="X14" s="130"/>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5" ht="75.75" x14ac:dyDescent="0.35">
      <c r="A15" s="50"/>
      <c r="B15" s="100" t="s">
        <v>25</v>
      </c>
      <c r="C15" s="101">
        <v>0.78</v>
      </c>
      <c r="D15" s="102">
        <v>0</v>
      </c>
      <c r="E15" s="103" t="s">
        <v>46</v>
      </c>
      <c r="F15" s="180" t="s">
        <v>47</v>
      </c>
      <c r="G15" s="181"/>
      <c r="H15" s="71"/>
      <c r="I15" s="71"/>
      <c r="J15" s="71"/>
      <c r="K15" s="71"/>
      <c r="L15" s="71"/>
      <c r="M15" s="71"/>
      <c r="N15" s="71"/>
      <c r="O15" s="71"/>
      <c r="P15" s="71"/>
      <c r="Q15" s="7"/>
      <c r="R15" s="7"/>
      <c r="S15" s="7"/>
      <c r="T15" s="206"/>
      <c r="U15" s="206"/>
      <c r="V15" s="206"/>
      <c r="W15" s="206"/>
      <c r="X15" s="131"/>
      <c r="Y15" s="206"/>
      <c r="Z15" s="206"/>
      <c r="AA15" s="206"/>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row>
    <row r="16" spans="1:65" ht="57" x14ac:dyDescent="0.35">
      <c r="A16" s="50"/>
      <c r="B16" s="100" t="s">
        <v>26</v>
      </c>
      <c r="C16" s="101">
        <v>0.22</v>
      </c>
      <c r="D16" s="102">
        <v>0</v>
      </c>
      <c r="E16" s="103" t="s">
        <v>46</v>
      </c>
      <c r="F16" s="180" t="s">
        <v>47</v>
      </c>
      <c r="G16" s="181"/>
      <c r="H16" s="71"/>
      <c r="I16" s="71"/>
      <c r="J16" s="71"/>
      <c r="K16" s="71"/>
      <c r="L16" s="71"/>
      <c r="M16" s="71"/>
      <c r="N16" s="71"/>
      <c r="O16" s="71"/>
      <c r="P16" s="71"/>
      <c r="Q16" s="7"/>
      <c r="R16" s="7"/>
      <c r="S16" s="7"/>
      <c r="T16" s="206"/>
      <c r="U16" s="206"/>
      <c r="V16" s="206"/>
      <c r="W16" s="206"/>
      <c r="X16" s="131"/>
      <c r="Y16" s="206"/>
      <c r="Z16" s="206"/>
      <c r="AA16" s="206"/>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row>
    <row r="17" spans="1:65" ht="23.25" x14ac:dyDescent="0.35">
      <c r="A17" s="50"/>
      <c r="B17" s="3"/>
      <c r="C17" s="3"/>
      <c r="D17" s="71"/>
      <c r="E17" s="71"/>
      <c r="F17" s="71"/>
      <c r="G17" s="71"/>
      <c r="H17" s="135"/>
      <c r="I17" s="135"/>
      <c r="J17" s="135"/>
      <c r="K17" s="135"/>
      <c r="L17" s="135"/>
      <c r="M17" s="71"/>
      <c r="N17" s="71"/>
      <c r="O17" s="71"/>
      <c r="P17" s="71"/>
      <c r="Q17" s="7"/>
      <c r="R17" s="7"/>
      <c r="S17" s="7"/>
      <c r="T17" s="7"/>
      <c r="U17" s="7"/>
      <c r="V17" s="7"/>
      <c r="W17" s="7"/>
      <c r="X17" s="130"/>
      <c r="Y17" s="80" t="s">
        <v>48</v>
      </c>
      <c r="Z17" s="6"/>
      <c r="AA17" s="6"/>
      <c r="AB17" s="6"/>
      <c r="AC17" s="6"/>
      <c r="AD17" s="6"/>
      <c r="AE17" s="6"/>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row>
    <row r="18" spans="1:65" ht="21" x14ac:dyDescent="0.35">
      <c r="A18" s="182" t="s">
        <v>66</v>
      </c>
      <c r="B18" s="182"/>
      <c r="C18" s="182"/>
      <c r="D18" s="182"/>
      <c r="E18" s="182"/>
      <c r="F18" s="182"/>
      <c r="G18" s="183"/>
      <c r="H18" s="184" t="s">
        <v>1</v>
      </c>
      <c r="I18" s="185"/>
      <c r="J18" s="185"/>
      <c r="K18" s="185"/>
      <c r="L18" s="186"/>
      <c r="M18" s="212" t="s">
        <v>43</v>
      </c>
      <c r="N18" s="213"/>
      <c r="O18" s="213"/>
      <c r="P18" s="213"/>
      <c r="Q18" s="214"/>
      <c r="R18" s="215" t="s">
        <v>50</v>
      </c>
      <c r="S18" s="216"/>
      <c r="T18" s="216"/>
      <c r="U18" s="216"/>
      <c r="V18" s="217"/>
      <c r="W18" s="50"/>
      <c r="X18" s="123"/>
      <c r="Y18" s="50"/>
      <c r="Z18" s="207" t="s">
        <v>11</v>
      </c>
      <c r="AA18" s="208"/>
      <c r="AB18" s="208"/>
      <c r="AC18" s="208"/>
      <c r="AD18" s="209"/>
      <c r="AE18" s="207" t="s">
        <v>16</v>
      </c>
      <c r="AF18" s="208"/>
      <c r="AG18" s="208"/>
      <c r="AH18" s="208"/>
      <c r="AI18" s="209"/>
      <c r="AJ18" s="207" t="s">
        <v>24</v>
      </c>
      <c r="AK18" s="208"/>
      <c r="AL18" s="208"/>
      <c r="AM18" s="208"/>
      <c r="AN18" s="209"/>
      <c r="AO18" s="207" t="s">
        <v>13</v>
      </c>
      <c r="AP18" s="208"/>
      <c r="AQ18" s="208"/>
      <c r="AR18" s="208"/>
      <c r="AS18" s="209"/>
      <c r="AT18" s="207" t="s">
        <v>14</v>
      </c>
      <c r="AU18" s="208"/>
      <c r="AV18" s="208"/>
      <c r="AW18" s="208"/>
      <c r="AX18" s="209"/>
      <c r="AY18" s="207" t="s">
        <v>12</v>
      </c>
      <c r="AZ18" s="208"/>
      <c r="BA18" s="208"/>
      <c r="BB18" s="208"/>
      <c r="BC18" s="209"/>
      <c r="BD18" s="207" t="s">
        <v>17</v>
      </c>
      <c r="BE18" s="208"/>
      <c r="BF18" s="208"/>
      <c r="BG18" s="208"/>
      <c r="BH18" s="209"/>
      <c r="BI18" s="207" t="s">
        <v>15</v>
      </c>
      <c r="BJ18" s="208"/>
      <c r="BK18" s="208"/>
      <c r="BL18" s="208"/>
      <c r="BM18" s="209"/>
    </row>
    <row r="19" spans="1:65" ht="180.75" thickBot="1" x14ac:dyDescent="0.3">
      <c r="A19" s="73" t="s">
        <v>6</v>
      </c>
      <c r="B19" s="35" t="s">
        <v>8</v>
      </c>
      <c r="C19" s="35" t="s">
        <v>3</v>
      </c>
      <c r="D19" s="189" t="s">
        <v>68</v>
      </c>
      <c r="E19" s="190"/>
      <c r="F19" s="36" t="s">
        <v>10</v>
      </c>
      <c r="G19" s="36" t="s">
        <v>0</v>
      </c>
      <c r="H19" s="36" t="s">
        <v>22</v>
      </c>
      <c r="I19" s="36" t="s">
        <v>30</v>
      </c>
      <c r="J19" s="36" t="s">
        <v>29</v>
      </c>
      <c r="K19" s="36" t="s">
        <v>23</v>
      </c>
      <c r="L19" s="36" t="s">
        <v>49</v>
      </c>
      <c r="M19" s="30" t="s">
        <v>22</v>
      </c>
      <c r="N19" s="29" t="s">
        <v>30</v>
      </c>
      <c r="O19" s="30" t="s">
        <v>29</v>
      </c>
      <c r="P19" s="29" t="s">
        <v>23</v>
      </c>
      <c r="Q19" s="30" t="s">
        <v>49</v>
      </c>
      <c r="R19" s="38" t="s">
        <v>22</v>
      </c>
      <c r="S19" s="41" t="s">
        <v>30</v>
      </c>
      <c r="T19" s="38" t="s">
        <v>29</v>
      </c>
      <c r="U19" s="41" t="s">
        <v>23</v>
      </c>
      <c r="V19" s="38" t="s">
        <v>49</v>
      </c>
      <c r="W19" s="50"/>
      <c r="X19" s="123"/>
      <c r="Y19" s="50"/>
      <c r="Z19" s="65" t="s">
        <v>22</v>
      </c>
      <c r="AA19" s="45" t="s">
        <v>30</v>
      </c>
      <c r="AB19" s="45" t="s">
        <v>29</v>
      </c>
      <c r="AC19" s="45" t="s">
        <v>23</v>
      </c>
      <c r="AD19" s="63" t="s">
        <v>49</v>
      </c>
      <c r="AE19" s="65" t="s">
        <v>22</v>
      </c>
      <c r="AF19" s="45" t="s">
        <v>30</v>
      </c>
      <c r="AG19" s="45" t="s">
        <v>29</v>
      </c>
      <c r="AH19" s="45" t="s">
        <v>23</v>
      </c>
      <c r="AI19" s="63" t="s">
        <v>49</v>
      </c>
      <c r="AJ19" s="65" t="s">
        <v>22</v>
      </c>
      <c r="AK19" s="45" t="s">
        <v>30</v>
      </c>
      <c r="AL19" s="45" t="s">
        <v>29</v>
      </c>
      <c r="AM19" s="45" t="s">
        <v>23</v>
      </c>
      <c r="AN19" s="63" t="s">
        <v>49</v>
      </c>
      <c r="AO19" s="65" t="s">
        <v>22</v>
      </c>
      <c r="AP19" s="45" t="s">
        <v>30</v>
      </c>
      <c r="AQ19" s="45" t="s">
        <v>29</v>
      </c>
      <c r="AR19" s="45" t="s">
        <v>23</v>
      </c>
      <c r="AS19" s="63" t="s">
        <v>49</v>
      </c>
      <c r="AT19" s="65" t="s">
        <v>22</v>
      </c>
      <c r="AU19" s="45" t="s">
        <v>30</v>
      </c>
      <c r="AV19" s="45" t="s">
        <v>29</v>
      </c>
      <c r="AW19" s="45" t="s">
        <v>23</v>
      </c>
      <c r="AX19" s="63" t="s">
        <v>49</v>
      </c>
      <c r="AY19" s="65" t="s">
        <v>22</v>
      </c>
      <c r="AZ19" s="45" t="s">
        <v>30</v>
      </c>
      <c r="BA19" s="45" t="s">
        <v>29</v>
      </c>
      <c r="BB19" s="45" t="s">
        <v>23</v>
      </c>
      <c r="BC19" s="63"/>
      <c r="BD19" s="65" t="s">
        <v>22</v>
      </c>
      <c r="BE19" s="45" t="s">
        <v>30</v>
      </c>
      <c r="BF19" s="45" t="s">
        <v>29</v>
      </c>
      <c r="BG19" s="45" t="s">
        <v>23</v>
      </c>
      <c r="BH19" s="63"/>
      <c r="BI19" s="65" t="s">
        <v>22</v>
      </c>
      <c r="BJ19" s="45" t="s">
        <v>30</v>
      </c>
      <c r="BK19" s="45" t="s">
        <v>29</v>
      </c>
      <c r="BL19" s="45" t="s">
        <v>23</v>
      </c>
      <c r="BM19" s="63" t="s">
        <v>49</v>
      </c>
    </row>
    <row r="20" spans="1:65" ht="409.5" x14ac:dyDescent="0.25">
      <c r="A20" s="74" t="s">
        <v>18</v>
      </c>
      <c r="B20" s="9" t="s">
        <v>162</v>
      </c>
      <c r="C20" s="117" t="s">
        <v>167</v>
      </c>
      <c r="D20" s="210" t="s">
        <v>78</v>
      </c>
      <c r="E20" s="211"/>
      <c r="F20" s="9" t="s">
        <v>75</v>
      </c>
      <c r="G20" s="9" t="s">
        <v>166</v>
      </c>
      <c r="H20" s="172">
        <v>99526</v>
      </c>
      <c r="I20" s="9">
        <v>0</v>
      </c>
      <c r="J20" s="9">
        <v>0</v>
      </c>
      <c r="K20" s="172">
        <v>7579</v>
      </c>
      <c r="L20" s="9"/>
      <c r="M20" s="37">
        <v>40000</v>
      </c>
      <c r="N20" s="34">
        <v>0</v>
      </c>
      <c r="O20" s="33">
        <v>0</v>
      </c>
      <c r="P20" s="34">
        <v>11000</v>
      </c>
      <c r="Q20" s="33"/>
      <c r="R20" s="39"/>
      <c r="S20" s="42"/>
      <c r="T20" s="40"/>
      <c r="U20" s="42"/>
      <c r="V20" s="40"/>
      <c r="W20" s="50"/>
      <c r="X20" s="123"/>
      <c r="Y20" s="67" t="s">
        <v>18</v>
      </c>
      <c r="Z20" s="66">
        <v>3830</v>
      </c>
      <c r="AA20" s="46">
        <v>0</v>
      </c>
      <c r="AB20" s="46">
        <v>0</v>
      </c>
      <c r="AC20" s="46">
        <v>1000</v>
      </c>
      <c r="AD20" s="64"/>
      <c r="AE20" s="66">
        <v>5940</v>
      </c>
      <c r="AF20" s="46">
        <v>0</v>
      </c>
      <c r="AG20" s="46">
        <v>0</v>
      </c>
      <c r="AH20" s="46">
        <v>2560</v>
      </c>
      <c r="AI20" s="64"/>
      <c r="AJ20" s="66">
        <v>10574</v>
      </c>
      <c r="AK20" s="46">
        <v>0</v>
      </c>
      <c r="AL20" s="46">
        <v>0</v>
      </c>
      <c r="AM20" s="46">
        <v>2000</v>
      </c>
      <c r="AN20" s="64"/>
      <c r="AO20" s="66">
        <v>994</v>
      </c>
      <c r="AP20" s="46">
        <v>0</v>
      </c>
      <c r="AQ20" s="46">
        <v>0</v>
      </c>
      <c r="AR20" s="46">
        <v>500</v>
      </c>
      <c r="AS20" s="64"/>
      <c r="AT20" s="66">
        <v>9245</v>
      </c>
      <c r="AU20" s="46">
        <v>0</v>
      </c>
      <c r="AV20" s="46">
        <v>0</v>
      </c>
      <c r="AW20" s="46">
        <v>2000</v>
      </c>
      <c r="AX20" s="64"/>
      <c r="AY20" s="66">
        <v>4820</v>
      </c>
      <c r="AZ20" s="46">
        <v>0</v>
      </c>
      <c r="BA20" s="46">
        <v>0</v>
      </c>
      <c r="BB20" s="46">
        <v>500</v>
      </c>
      <c r="BC20" s="64"/>
      <c r="BD20" s="66">
        <v>2840</v>
      </c>
      <c r="BE20" s="46">
        <v>0</v>
      </c>
      <c r="BF20" s="46">
        <v>0</v>
      </c>
      <c r="BG20" s="46">
        <v>1940</v>
      </c>
      <c r="BH20" s="64"/>
      <c r="BI20" s="66">
        <v>1756</v>
      </c>
      <c r="BJ20" s="46">
        <v>0</v>
      </c>
      <c r="BK20" s="46">
        <v>0</v>
      </c>
      <c r="BL20" s="46">
        <v>500</v>
      </c>
      <c r="BM20" s="64"/>
    </row>
  </sheetData>
  <customSheetViews>
    <customSheetView guid="{351639D4-E5F4-4D97-8434-1E471110B91C}" state="hidden">
      <selection activeCell="AZ3" sqref="AZ3"/>
      <pageMargins left="0.7" right="0.7" top="0.75" bottom="0.75" header="0.3" footer="0.3"/>
    </customSheetView>
    <customSheetView guid="{708D2520-2059-485B-926A-B7AEC61CA95B}">
      <selection activeCell="AZ3" sqref="AZ3"/>
      <pageMargins left="0.7" right="0.7" top="0.75" bottom="0.75" header="0.3" footer="0.3"/>
    </customSheetView>
    <customSheetView guid="{102164BE-2C0C-4FE8-ABCE-1ED8B6AFCA68}" state="hidden">
      <selection activeCell="AZ3" sqref="AZ3"/>
      <pageMargins left="0.7" right="0.7" top="0.75" bottom="0.75" header="0.3" footer="0.3"/>
    </customSheetView>
    <customSheetView guid="{12532ED9-9D7F-4AFE-B482-5C4AB6727EFC}" state="hidden">
      <selection activeCell="AZ3" sqref="AZ3"/>
      <pageMargins left="0.7" right="0.7" top="0.75" bottom="0.75" header="0.3" footer="0.3"/>
    </customSheetView>
    <customSheetView guid="{0D53A4E5-01D8-4847-82F2-8A8F40082149}" state="hidden">
      <selection activeCell="AZ3" sqref="AZ3"/>
      <pageMargins left="0.7" right="0.7" top="0.75" bottom="0.75" header="0.3" footer="0.3"/>
    </customSheetView>
  </customSheetView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0"/>
  <sheetViews>
    <sheetView topLeftCell="A13" zoomScale="60" zoomScaleNormal="75" workbookViewId="0">
      <selection activeCell="A17" sqref="A17"/>
    </sheetView>
  </sheetViews>
  <sheetFormatPr defaultColWidth="9.140625" defaultRowHeight="15" outlineLevelRow="1" x14ac:dyDescent="0.25"/>
  <cols>
    <col min="1" max="1" width="7.5703125" customWidth="1"/>
    <col min="2" max="2" width="54.5703125" customWidth="1"/>
    <col min="3" max="3" width="62" customWidth="1"/>
    <col min="4" max="4" width="25.85546875" customWidth="1"/>
    <col min="5" max="5" width="15.140625" customWidth="1"/>
    <col min="6" max="6" width="22.28515625" bestFit="1" customWidth="1"/>
    <col min="7" max="7" width="15.42578125" customWidth="1"/>
    <col min="8" max="8" width="17" bestFit="1" customWidth="1"/>
    <col min="9" max="9" width="11.7109375" bestFit="1" customWidth="1"/>
    <col min="10" max="12" width="10.28515625" customWidth="1"/>
    <col min="13" max="13" width="15.85546875" bestFit="1" customWidth="1"/>
    <col min="14" max="17" width="10.28515625" customWidth="1"/>
    <col min="18" max="18" width="15.85546875" bestFit="1" customWidth="1"/>
    <col min="19" max="23" width="10.28515625" customWidth="1"/>
    <col min="24" max="24" width="15" style="134" bestFit="1" customWidth="1"/>
    <col min="25" max="25" width="15" style="134" customWidth="1"/>
    <col min="26" max="26" width="10.7109375" style="134" customWidth="1"/>
    <col min="27" max="27" width="9.7109375" customWidth="1"/>
    <col min="28" max="29" width="8" customWidth="1"/>
    <col min="30" max="30" width="10.42578125" bestFit="1" customWidth="1"/>
    <col min="31" max="31" width="8.7109375" customWidth="1"/>
    <col min="32" max="34" width="8" customWidth="1"/>
    <col min="35" max="35" width="10.42578125" bestFit="1" customWidth="1"/>
    <col min="36" max="36" width="9" bestFit="1" customWidth="1"/>
    <col min="37" max="37" width="8" customWidth="1"/>
    <col min="38" max="38" width="10.42578125" bestFit="1" customWidth="1"/>
    <col min="39" max="39" width="8" customWidth="1"/>
    <col min="40" max="40" width="11.85546875" bestFit="1" customWidth="1"/>
    <col min="41" max="41" width="9" bestFit="1" customWidth="1"/>
    <col min="42" max="42" width="8" customWidth="1"/>
    <col min="43" max="43" width="9" bestFit="1" customWidth="1"/>
    <col min="44" max="44" width="8" customWidth="1"/>
    <col min="45" max="45" width="9" bestFit="1" customWidth="1"/>
    <col min="46" max="49" width="8" customWidth="1"/>
    <col min="50" max="50" width="11.85546875" bestFit="1" customWidth="1"/>
    <col min="51" max="51" width="9.28515625" bestFit="1" customWidth="1"/>
    <col min="53" max="53" width="10.42578125" bestFit="1" customWidth="1"/>
    <col min="55" max="55" width="11.85546875" bestFit="1" customWidth="1"/>
    <col min="56" max="56" width="9.28515625" bestFit="1" customWidth="1"/>
    <col min="60" max="61" width="10.42578125" bestFit="1" customWidth="1"/>
    <col min="64" max="64" width="6.7109375" customWidth="1"/>
    <col min="65" max="65" width="10.42578125" bestFit="1" customWidth="1"/>
    <col min="66" max="66" width="9.28515625" bestFit="1" customWidth="1"/>
    <col min="67" max="67" width="6.7109375" customWidth="1"/>
    <col min="69" max="69" width="6.7109375" customWidth="1"/>
  </cols>
  <sheetData>
    <row r="1" spans="1:69" ht="35.1" customHeight="1" x14ac:dyDescent="0.25">
      <c r="A1" s="614" t="s">
        <v>264</v>
      </c>
      <c r="B1" s="614"/>
      <c r="C1" s="614"/>
      <c r="D1" s="614"/>
      <c r="E1" s="614"/>
      <c r="F1" s="614"/>
      <c r="G1" s="614"/>
      <c r="H1" s="614"/>
      <c r="I1" s="614"/>
      <c r="J1" s="614"/>
      <c r="K1" s="614"/>
      <c r="L1" s="614"/>
      <c r="M1" s="614"/>
      <c r="N1" s="614"/>
      <c r="O1" s="614"/>
      <c r="P1" s="614"/>
      <c r="Q1" s="614"/>
      <c r="R1" s="614"/>
      <c r="S1" s="614"/>
      <c r="T1" s="614"/>
      <c r="U1" s="614"/>
      <c r="V1" s="614"/>
      <c r="W1" s="614"/>
      <c r="X1" s="127"/>
      <c r="Y1" s="127"/>
      <c r="Z1" s="127"/>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50"/>
      <c r="BO1" s="50"/>
      <c r="BP1" s="50"/>
      <c r="BQ1" s="50"/>
    </row>
    <row r="2" spans="1:69" ht="9.9499999999999993" customHeight="1" x14ac:dyDescent="0.35">
      <c r="A2" s="50"/>
      <c r="B2" s="71"/>
      <c r="C2" s="71"/>
      <c r="D2" s="71"/>
      <c r="E2" s="71"/>
      <c r="F2" s="71"/>
      <c r="G2" s="71"/>
      <c r="H2" s="71"/>
      <c r="I2" s="71"/>
      <c r="J2" s="71"/>
      <c r="K2" s="71"/>
      <c r="L2" s="71"/>
      <c r="M2" s="71"/>
      <c r="N2" s="72"/>
      <c r="O2" s="72"/>
      <c r="P2" s="7"/>
      <c r="Q2" s="7"/>
      <c r="R2" s="7"/>
      <c r="S2" s="7"/>
      <c r="T2" s="7"/>
      <c r="U2" s="50"/>
      <c r="V2" s="50"/>
      <c r="W2" s="50"/>
      <c r="X2" s="123"/>
      <c r="Y2" s="123"/>
      <c r="Z2" s="123"/>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row>
    <row r="3" spans="1:69" ht="25.15" customHeight="1" x14ac:dyDescent="0.25">
      <c r="A3" s="615" t="s">
        <v>124</v>
      </c>
      <c r="B3" s="616"/>
      <c r="C3" s="616"/>
      <c r="D3" s="616"/>
      <c r="E3" s="616"/>
      <c r="F3" s="616"/>
      <c r="G3" s="616"/>
      <c r="H3" s="617" t="s">
        <v>4</v>
      </c>
      <c r="I3" s="618"/>
      <c r="J3" s="618"/>
      <c r="K3" s="619"/>
      <c r="L3" s="620" t="s">
        <v>30</v>
      </c>
      <c r="M3" s="621"/>
      <c r="N3" s="621"/>
      <c r="O3" s="622"/>
      <c r="P3" s="617" t="s">
        <v>29</v>
      </c>
      <c r="Q3" s="618"/>
      <c r="R3" s="618"/>
      <c r="S3" s="619"/>
      <c r="T3" s="623" t="s">
        <v>5</v>
      </c>
      <c r="U3" s="621"/>
      <c r="V3" s="621"/>
      <c r="W3" s="621"/>
      <c r="X3" s="128" t="s">
        <v>146</v>
      </c>
      <c r="Y3" s="128"/>
      <c r="Z3" s="128"/>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ht="44.25" customHeight="1" thickBot="1" x14ac:dyDescent="0.3">
      <c r="A4" s="35" t="s">
        <v>6</v>
      </c>
      <c r="B4" s="35" t="s">
        <v>7</v>
      </c>
      <c r="C4" s="35" t="s">
        <v>3</v>
      </c>
      <c r="D4" s="598" t="s">
        <v>151</v>
      </c>
      <c r="E4" s="599"/>
      <c r="F4" s="36" t="s">
        <v>10</v>
      </c>
      <c r="G4" s="385" t="s">
        <v>0</v>
      </c>
      <c r="H4" s="307" t="s">
        <v>1</v>
      </c>
      <c r="I4" s="31" t="s">
        <v>44</v>
      </c>
      <c r="J4" s="43" t="s">
        <v>45</v>
      </c>
      <c r="K4" s="84" t="s">
        <v>65</v>
      </c>
      <c r="L4" s="81" t="s">
        <v>1</v>
      </c>
      <c r="M4" s="31" t="s">
        <v>44</v>
      </c>
      <c r="N4" s="43" t="s">
        <v>45</v>
      </c>
      <c r="O4" s="88" t="s">
        <v>65</v>
      </c>
      <c r="P4" s="83" t="s">
        <v>1</v>
      </c>
      <c r="Q4" s="31" t="s">
        <v>44</v>
      </c>
      <c r="R4" s="43" t="s">
        <v>45</v>
      </c>
      <c r="S4" s="84" t="s">
        <v>65</v>
      </c>
      <c r="T4" s="91" t="s">
        <v>1</v>
      </c>
      <c r="U4" s="31" t="s">
        <v>44</v>
      </c>
      <c r="V4" s="43" t="s">
        <v>45</v>
      </c>
      <c r="W4" s="43" t="s">
        <v>65</v>
      </c>
      <c r="X4" s="129"/>
      <c r="Y4" s="129"/>
      <c r="Z4" s="129"/>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row>
    <row r="5" spans="1:69" s="458" customFormat="1" ht="138.75" customHeight="1" x14ac:dyDescent="0.25">
      <c r="A5" s="308" t="s">
        <v>18</v>
      </c>
      <c r="B5" s="348" t="s">
        <v>130</v>
      </c>
      <c r="C5" s="348" t="s">
        <v>131</v>
      </c>
      <c r="D5" s="608" t="s">
        <v>164</v>
      </c>
      <c r="E5" s="609"/>
      <c r="F5" s="261" t="s">
        <v>21</v>
      </c>
      <c r="G5" s="302" t="s">
        <v>72</v>
      </c>
      <c r="H5" s="256" t="s">
        <v>170</v>
      </c>
      <c r="I5" s="258" t="s">
        <v>171</v>
      </c>
      <c r="J5" s="305" t="s">
        <v>171</v>
      </c>
      <c r="K5" s="260"/>
      <c r="L5" s="261" t="s">
        <v>172</v>
      </c>
      <c r="M5" s="262" t="s">
        <v>173</v>
      </c>
      <c r="N5" s="305" t="s">
        <v>173</v>
      </c>
      <c r="O5" s="263"/>
      <c r="P5" s="264" t="s">
        <v>169</v>
      </c>
      <c r="Q5" s="262" t="s">
        <v>169</v>
      </c>
      <c r="R5" s="259" t="s">
        <v>169</v>
      </c>
      <c r="S5" s="260"/>
      <c r="T5" s="264" t="s">
        <v>175</v>
      </c>
      <c r="U5" s="258" t="s">
        <v>174</v>
      </c>
      <c r="V5" s="305" t="s">
        <v>174</v>
      </c>
      <c r="W5" s="259"/>
      <c r="X5" s="122"/>
      <c r="Y5" s="122"/>
      <c r="Z5" s="122"/>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row>
    <row r="6" spans="1:69" s="1" customFormat="1" ht="65.25" customHeight="1" x14ac:dyDescent="0.25">
      <c r="A6" s="460" t="s">
        <v>19</v>
      </c>
      <c r="B6" s="293" t="s">
        <v>193</v>
      </c>
      <c r="C6" s="309" t="s">
        <v>223</v>
      </c>
      <c r="D6" s="657" t="s">
        <v>157</v>
      </c>
      <c r="E6" s="658"/>
      <c r="F6" s="303" t="s">
        <v>211</v>
      </c>
      <c r="G6" s="304" t="s">
        <v>72</v>
      </c>
      <c r="H6" s="413"/>
      <c r="I6" s="330"/>
      <c r="J6" s="331"/>
      <c r="K6" s="332"/>
      <c r="L6" s="333"/>
      <c r="M6" s="334"/>
      <c r="N6" s="331"/>
      <c r="O6" s="335"/>
      <c r="P6" s="269"/>
      <c r="Q6" s="334"/>
      <c r="R6" s="331"/>
      <c r="S6" s="332"/>
      <c r="T6" s="269">
        <v>855</v>
      </c>
      <c r="U6" s="334"/>
      <c r="V6" s="461">
        <f>5423/5</f>
        <v>1084.5999999999999</v>
      </c>
      <c r="W6" s="331"/>
      <c r="X6" s="459"/>
      <c r="Y6" s="110"/>
      <c r="Z6" s="110"/>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s="1" customFormat="1" ht="9.9499999999999993" customHeight="1" x14ac:dyDescent="0.25">
      <c r="A7" s="7"/>
      <c r="B7" s="75"/>
      <c r="C7" s="75"/>
      <c r="D7" s="75"/>
      <c r="E7" s="75"/>
      <c r="F7" s="75"/>
      <c r="G7" s="75"/>
      <c r="H7" s="75"/>
      <c r="I7" s="75"/>
      <c r="J7" s="75"/>
      <c r="K7" s="75"/>
      <c r="L7" s="75"/>
      <c r="M7" s="75"/>
      <c r="N7" s="75"/>
      <c r="O7" s="75"/>
      <c r="P7" s="7"/>
      <c r="Q7" s="7"/>
      <c r="R7" s="7"/>
      <c r="S7" s="7"/>
      <c r="T7" s="7"/>
      <c r="U7" s="7"/>
      <c r="V7" s="7"/>
      <c r="W7" s="7"/>
      <c r="X7" s="130"/>
      <c r="Y7" s="130"/>
      <c r="Z7" s="130"/>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s="1" customFormat="1" ht="47.25" customHeight="1" x14ac:dyDescent="0.35">
      <c r="A8" s="601" t="s">
        <v>265</v>
      </c>
      <c r="B8" s="602"/>
      <c r="C8" s="602"/>
      <c r="D8" s="602"/>
      <c r="E8" s="423"/>
      <c r="F8" s="423"/>
      <c r="G8" s="424"/>
      <c r="H8" s="130"/>
      <c r="I8" s="130"/>
      <c r="J8" s="130"/>
      <c r="K8" s="130"/>
      <c r="L8" s="130"/>
      <c r="M8" s="130"/>
      <c r="N8" s="130"/>
      <c r="O8" s="130"/>
      <c r="P8" s="130"/>
      <c r="Q8" s="130"/>
      <c r="R8" s="130"/>
      <c r="S8" s="130"/>
      <c r="T8" s="130"/>
      <c r="U8" s="130"/>
      <c r="V8" s="130"/>
      <c r="W8" s="130"/>
      <c r="X8" s="130"/>
      <c r="Y8" s="130"/>
      <c r="Z8" s="130"/>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7"/>
      <c r="BO8" s="7"/>
      <c r="BP8" s="7"/>
      <c r="BQ8" s="7"/>
    </row>
    <row r="9" spans="1:69" s="1" customFormat="1" ht="29.25" customHeight="1" outlineLevel="1" thickBot="1" x14ac:dyDescent="0.3">
      <c r="A9" s="462"/>
      <c r="B9" s="375" t="s">
        <v>9</v>
      </c>
      <c r="C9" s="93" t="s">
        <v>51</v>
      </c>
      <c r="D9" s="94">
        <v>2018</v>
      </c>
      <c r="E9" s="95">
        <v>2019</v>
      </c>
      <c r="F9" s="588">
        <v>2020</v>
      </c>
      <c r="G9" s="588"/>
      <c r="H9" s="130"/>
      <c r="I9" s="130"/>
      <c r="J9" s="130"/>
      <c r="K9" s="130"/>
      <c r="L9" s="130"/>
      <c r="M9" s="130"/>
      <c r="N9" s="130"/>
      <c r="O9" s="130"/>
      <c r="P9" s="130"/>
      <c r="Q9" s="130"/>
      <c r="R9" s="130"/>
      <c r="S9" s="130"/>
      <c r="T9" s="130"/>
      <c r="U9" s="130"/>
      <c r="V9" s="130"/>
      <c r="W9" s="130"/>
      <c r="X9" s="130"/>
      <c r="Y9" s="130"/>
      <c r="Z9" s="130"/>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ht="23.45" customHeight="1" outlineLevel="1" x14ac:dyDescent="0.3">
      <c r="A10" s="463"/>
      <c r="B10" s="376" t="s">
        <v>27</v>
      </c>
      <c r="C10" s="97">
        <v>344976640</v>
      </c>
      <c r="D10" s="98">
        <v>324931968</v>
      </c>
      <c r="E10" s="99" t="s">
        <v>46</v>
      </c>
      <c r="F10" s="589" t="s">
        <v>47</v>
      </c>
      <c r="G10" s="589"/>
      <c r="H10" s="130"/>
      <c r="I10" s="130"/>
      <c r="J10" s="130"/>
      <c r="K10" s="130"/>
      <c r="L10" s="130"/>
      <c r="M10" s="130"/>
      <c r="N10" s="130"/>
      <c r="O10" s="130"/>
      <c r="P10" s="130"/>
      <c r="Q10" s="130"/>
      <c r="R10" s="130"/>
      <c r="S10" s="130"/>
      <c r="T10" s="130"/>
      <c r="U10" s="130"/>
      <c r="V10" s="130"/>
      <c r="W10" s="130"/>
      <c r="X10" s="130"/>
      <c r="Y10" s="130"/>
      <c r="Z10" s="130"/>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23.45" customHeight="1" outlineLevel="1" x14ac:dyDescent="0.3">
      <c r="A11" s="462"/>
      <c r="B11" s="377" t="s">
        <v>25</v>
      </c>
      <c r="C11" s="101">
        <v>0.93</v>
      </c>
      <c r="D11" s="102">
        <v>0.93</v>
      </c>
      <c r="E11" s="103" t="s">
        <v>46</v>
      </c>
      <c r="F11" s="576" t="s">
        <v>47</v>
      </c>
      <c r="G11" s="576"/>
      <c r="H11" s="130"/>
      <c r="I11" s="130"/>
      <c r="J11" s="130"/>
      <c r="K11" s="130"/>
      <c r="L11" s="130"/>
      <c r="M11" s="130"/>
      <c r="N11" s="130"/>
      <c r="O11" s="130"/>
      <c r="P11" s="130"/>
      <c r="Q11" s="130"/>
      <c r="R11" s="130"/>
      <c r="S11" s="130"/>
      <c r="T11" s="130"/>
      <c r="U11" s="130"/>
      <c r="V11" s="130"/>
      <c r="W11" s="130"/>
      <c r="X11" s="131"/>
      <c r="Y11" s="131"/>
      <c r="Z11" s="131"/>
      <c r="AA11" s="317" t="s">
        <v>36</v>
      </c>
      <c r="AB11" s="317">
        <v>2.1</v>
      </c>
      <c r="AC11" s="206"/>
      <c r="AD11" s="113"/>
      <c r="AE11" s="11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s="1" customFormat="1" ht="23.45" customHeight="1" outlineLevel="1" x14ac:dyDescent="0.3">
      <c r="A12" s="464"/>
      <c r="B12" s="377" t="s">
        <v>26</v>
      </c>
      <c r="C12" s="101">
        <v>7.0000000000000007E-2</v>
      </c>
      <c r="D12" s="102">
        <v>7.0000000000000007E-2</v>
      </c>
      <c r="E12" s="103" t="s">
        <v>46</v>
      </c>
      <c r="F12" s="576" t="s">
        <v>47</v>
      </c>
      <c r="G12" s="576"/>
      <c r="H12" s="130"/>
      <c r="I12" s="130"/>
      <c r="J12" s="130"/>
      <c r="K12" s="130"/>
      <c r="L12" s="130"/>
      <c r="M12" s="130"/>
      <c r="N12" s="130"/>
      <c r="O12" s="130"/>
      <c r="P12" s="130"/>
      <c r="Q12" s="130"/>
      <c r="R12" s="130"/>
      <c r="S12" s="130"/>
      <c r="T12" s="130"/>
      <c r="U12" s="130"/>
      <c r="V12" s="130"/>
      <c r="W12" s="130"/>
      <c r="X12" s="131"/>
      <c r="Y12" s="131"/>
      <c r="Z12" s="131"/>
      <c r="AA12" s="80" t="s">
        <v>200</v>
      </c>
      <c r="AB12" s="206"/>
      <c r="AC12" s="206"/>
      <c r="AD12" s="113"/>
      <c r="AE12" s="113"/>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s="1" customFormat="1" ht="9.9499999999999993" customHeight="1" outlineLevel="1" x14ac:dyDescent="0.35">
      <c r="A13" s="50"/>
      <c r="B13" s="50"/>
      <c r="C13" s="50"/>
      <c r="D13" s="71"/>
      <c r="E13" s="71"/>
      <c r="F13" s="71"/>
      <c r="G13" s="71"/>
      <c r="H13" s="71"/>
      <c r="I13" s="71"/>
      <c r="J13" s="71"/>
      <c r="K13" s="71"/>
      <c r="L13" s="71"/>
      <c r="M13" s="71"/>
      <c r="N13" s="71"/>
      <c r="O13" s="71"/>
      <c r="P13" s="71"/>
      <c r="Q13" s="7"/>
      <c r="R13" s="7"/>
      <c r="S13" s="7"/>
      <c r="T13" s="7"/>
      <c r="U13" s="7"/>
      <c r="V13" s="7"/>
      <c r="W13" s="7"/>
      <c r="X13" s="130"/>
      <c r="Y13" s="130"/>
      <c r="Z13" s="130"/>
      <c r="AB13" s="80"/>
      <c r="AC13" s="80"/>
      <c r="AD13" s="6"/>
      <c r="AE13" s="6"/>
      <c r="AF13" s="6"/>
      <c r="AG13" s="6"/>
      <c r="AH13" s="6"/>
      <c r="AI13" s="6"/>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21" outlineLevel="1" x14ac:dyDescent="0.35">
      <c r="A14" s="577" t="s">
        <v>97</v>
      </c>
      <c r="B14" s="577"/>
      <c r="C14" s="577"/>
      <c r="D14" s="577"/>
      <c r="E14" s="577"/>
      <c r="F14" s="577"/>
      <c r="G14" s="578"/>
      <c r="H14" s="636" t="s">
        <v>1</v>
      </c>
      <c r="I14" s="637"/>
      <c r="J14" s="637"/>
      <c r="K14" s="637"/>
      <c r="L14" s="638"/>
      <c r="M14" s="582" t="s">
        <v>43</v>
      </c>
      <c r="N14" s="583"/>
      <c r="O14" s="583"/>
      <c r="P14" s="583"/>
      <c r="Q14" s="584"/>
      <c r="R14" s="639" t="s">
        <v>233</v>
      </c>
      <c r="S14" s="640"/>
      <c r="T14" s="640"/>
      <c r="U14" s="640"/>
      <c r="V14" s="641"/>
      <c r="W14" s="50"/>
      <c r="X14" s="123"/>
      <c r="Y14" s="123"/>
      <c r="Z14" s="123"/>
      <c r="AA14" s="50"/>
      <c r="AB14" s="50"/>
      <c r="AC14" s="50"/>
      <c r="AD14" s="585" t="s">
        <v>11</v>
      </c>
      <c r="AE14" s="565"/>
      <c r="AF14" s="565"/>
      <c r="AG14" s="565"/>
      <c r="AH14" s="566"/>
      <c r="AI14" s="564" t="s">
        <v>16</v>
      </c>
      <c r="AJ14" s="565"/>
      <c r="AK14" s="565"/>
      <c r="AL14" s="565"/>
      <c r="AM14" s="566"/>
      <c r="AN14" s="564" t="s">
        <v>24</v>
      </c>
      <c r="AO14" s="565"/>
      <c r="AP14" s="565"/>
      <c r="AQ14" s="565"/>
      <c r="AR14" s="566"/>
      <c r="AS14" s="564" t="s">
        <v>13</v>
      </c>
      <c r="AT14" s="565"/>
      <c r="AU14" s="565"/>
      <c r="AV14" s="565"/>
      <c r="AW14" s="566"/>
      <c r="AX14" s="564" t="s">
        <v>14</v>
      </c>
      <c r="AY14" s="565"/>
      <c r="AZ14" s="565"/>
      <c r="BA14" s="565"/>
      <c r="BB14" s="566"/>
      <c r="BC14" s="564" t="s">
        <v>12</v>
      </c>
      <c r="BD14" s="565"/>
      <c r="BE14" s="565"/>
      <c r="BF14" s="565"/>
      <c r="BG14" s="566"/>
      <c r="BH14" s="564" t="s">
        <v>17</v>
      </c>
      <c r="BI14" s="565"/>
      <c r="BJ14" s="565"/>
      <c r="BK14" s="565"/>
      <c r="BL14" s="566"/>
      <c r="BM14" s="564" t="s">
        <v>15</v>
      </c>
      <c r="BN14" s="565"/>
      <c r="BO14" s="565"/>
      <c r="BP14" s="565"/>
      <c r="BQ14" s="567"/>
    </row>
    <row r="15" spans="1:69" ht="29.45" customHeight="1" outlineLevel="1" thickBot="1" x14ac:dyDescent="0.3">
      <c r="A15" s="73" t="s">
        <v>6</v>
      </c>
      <c r="B15" s="35" t="s">
        <v>8</v>
      </c>
      <c r="C15" s="35" t="s">
        <v>3</v>
      </c>
      <c r="D15" s="598" t="s">
        <v>68</v>
      </c>
      <c r="E15" s="599"/>
      <c r="F15" s="36" t="s">
        <v>10</v>
      </c>
      <c r="G15" s="36" t="s">
        <v>0</v>
      </c>
      <c r="H15" s="36" t="s">
        <v>22</v>
      </c>
      <c r="I15" s="36" t="s">
        <v>30</v>
      </c>
      <c r="J15" s="36" t="s">
        <v>29</v>
      </c>
      <c r="K15" s="36" t="s">
        <v>23</v>
      </c>
      <c r="L15" s="36" t="s">
        <v>49</v>
      </c>
      <c r="M15" s="30" t="s">
        <v>22</v>
      </c>
      <c r="N15" s="29" t="s">
        <v>30</v>
      </c>
      <c r="O15" s="30" t="s">
        <v>29</v>
      </c>
      <c r="P15" s="29" t="s">
        <v>23</v>
      </c>
      <c r="Q15" s="30" t="s">
        <v>49</v>
      </c>
      <c r="R15" s="38" t="s">
        <v>22</v>
      </c>
      <c r="S15" s="41" t="s">
        <v>30</v>
      </c>
      <c r="T15" s="38" t="s">
        <v>29</v>
      </c>
      <c r="U15" s="41" t="s">
        <v>252</v>
      </c>
      <c r="V15" s="38" t="s">
        <v>49</v>
      </c>
      <c r="W15" s="50"/>
      <c r="X15" s="123"/>
      <c r="Y15" s="123"/>
      <c r="Z15" s="123"/>
      <c r="AA15" s="50"/>
      <c r="AB15" s="50"/>
      <c r="AC15" s="50"/>
      <c r="AD15" s="426" t="s">
        <v>22</v>
      </c>
      <c r="AE15" s="426" t="s">
        <v>30</v>
      </c>
      <c r="AF15" s="426" t="s">
        <v>29</v>
      </c>
      <c r="AG15" s="426" t="s">
        <v>23</v>
      </c>
      <c r="AH15" s="427" t="s">
        <v>49</v>
      </c>
      <c r="AI15" s="425" t="s">
        <v>22</v>
      </c>
      <c r="AJ15" s="426" t="s">
        <v>30</v>
      </c>
      <c r="AK15" s="426" t="s">
        <v>29</v>
      </c>
      <c r="AL15" s="426" t="s">
        <v>23</v>
      </c>
      <c r="AM15" s="427" t="s">
        <v>49</v>
      </c>
      <c r="AN15" s="425" t="s">
        <v>22</v>
      </c>
      <c r="AO15" s="426" t="s">
        <v>30</v>
      </c>
      <c r="AP15" s="426" t="s">
        <v>29</v>
      </c>
      <c r="AQ15" s="426" t="s">
        <v>23</v>
      </c>
      <c r="AR15" s="427" t="s">
        <v>49</v>
      </c>
      <c r="AS15" s="425" t="s">
        <v>22</v>
      </c>
      <c r="AT15" s="426" t="s">
        <v>30</v>
      </c>
      <c r="AU15" s="426" t="s">
        <v>29</v>
      </c>
      <c r="AV15" s="426" t="s">
        <v>23</v>
      </c>
      <c r="AW15" s="427" t="s">
        <v>49</v>
      </c>
      <c r="AX15" s="425" t="s">
        <v>22</v>
      </c>
      <c r="AY15" s="426" t="s">
        <v>30</v>
      </c>
      <c r="AZ15" s="426" t="s">
        <v>29</v>
      </c>
      <c r="BA15" s="426" t="s">
        <v>23</v>
      </c>
      <c r="BB15" s="427" t="s">
        <v>49</v>
      </c>
      <c r="BC15" s="425" t="s">
        <v>22</v>
      </c>
      <c r="BD15" s="426" t="s">
        <v>30</v>
      </c>
      <c r="BE15" s="426" t="s">
        <v>29</v>
      </c>
      <c r="BF15" s="426" t="s">
        <v>23</v>
      </c>
      <c r="BG15" s="427"/>
      <c r="BH15" s="425" t="s">
        <v>22</v>
      </c>
      <c r="BI15" s="426" t="s">
        <v>30</v>
      </c>
      <c r="BJ15" s="426" t="s">
        <v>29</v>
      </c>
      <c r="BK15" s="426" t="s">
        <v>23</v>
      </c>
      <c r="BL15" s="427"/>
      <c r="BM15" s="425" t="s">
        <v>22</v>
      </c>
      <c r="BN15" s="426" t="s">
        <v>30</v>
      </c>
      <c r="BO15" s="426" t="s">
        <v>29</v>
      </c>
      <c r="BP15" s="426" t="s">
        <v>23</v>
      </c>
      <c r="BQ15" s="426" t="s">
        <v>49</v>
      </c>
    </row>
    <row r="16" spans="1:69" ht="79.5" customHeight="1" outlineLevel="1" x14ac:dyDescent="0.25">
      <c r="A16" s="270" t="s">
        <v>18</v>
      </c>
      <c r="B16" s="293" t="s">
        <v>185</v>
      </c>
      <c r="C16" s="309" t="s">
        <v>129</v>
      </c>
      <c r="D16" s="608" t="s">
        <v>78</v>
      </c>
      <c r="E16" s="609"/>
      <c r="F16" s="293" t="s">
        <v>75</v>
      </c>
      <c r="G16" s="293" t="s">
        <v>166</v>
      </c>
      <c r="H16" s="310">
        <v>683052</v>
      </c>
      <c r="I16" s="310">
        <v>42534</v>
      </c>
      <c r="J16" s="293">
        <v>493</v>
      </c>
      <c r="K16" s="310">
        <v>52999</v>
      </c>
      <c r="L16" s="293"/>
      <c r="M16" s="294">
        <v>797207</v>
      </c>
      <c r="N16" s="295">
        <v>31502</v>
      </c>
      <c r="O16" s="373"/>
      <c r="P16" s="374">
        <v>60001</v>
      </c>
      <c r="Q16" s="373"/>
      <c r="R16" s="368">
        <v>755177</v>
      </c>
      <c r="S16" s="369">
        <v>34000</v>
      </c>
      <c r="T16" s="370"/>
      <c r="U16" s="369">
        <v>57000</v>
      </c>
      <c r="V16" s="370"/>
      <c r="W16" s="50"/>
      <c r="X16" s="123"/>
      <c r="Y16" s="123"/>
      <c r="Z16" s="123"/>
      <c r="AA16" s="336"/>
      <c r="AB16" s="223"/>
      <c r="AC16" s="223"/>
      <c r="AD16" s="465">
        <v>95895</v>
      </c>
      <c r="AE16" s="466">
        <v>2120</v>
      </c>
      <c r="AF16" s="467"/>
      <c r="AG16" s="467"/>
      <c r="AH16" s="468"/>
      <c r="AI16" s="469">
        <v>99855</v>
      </c>
      <c r="AJ16" s="465">
        <v>2971</v>
      </c>
      <c r="AK16" s="469"/>
      <c r="AL16" s="469">
        <v>27963</v>
      </c>
      <c r="AM16" s="468"/>
      <c r="AN16" s="469">
        <v>170399</v>
      </c>
      <c r="AO16" s="465">
        <v>7861</v>
      </c>
      <c r="AP16" s="467"/>
      <c r="AQ16" s="469">
        <v>9706</v>
      </c>
      <c r="AR16" s="468"/>
      <c r="AS16" s="469">
        <v>8017</v>
      </c>
      <c r="AT16" s="465">
        <v>843</v>
      </c>
      <c r="AU16" s="467"/>
      <c r="AV16" s="465">
        <v>505</v>
      </c>
      <c r="AW16" s="468"/>
      <c r="AX16" s="469">
        <v>194253</v>
      </c>
      <c r="AY16" s="465">
        <v>4171</v>
      </c>
      <c r="AZ16" s="467"/>
      <c r="BA16" s="465">
        <v>10514</v>
      </c>
      <c r="BB16" s="468"/>
      <c r="BC16" s="469">
        <v>112103</v>
      </c>
      <c r="BD16" s="465">
        <v>1917</v>
      </c>
      <c r="BE16" s="467"/>
      <c r="BF16" s="467"/>
      <c r="BG16" s="468"/>
      <c r="BH16" s="469">
        <v>50575</v>
      </c>
      <c r="BI16" s="465">
        <v>13466</v>
      </c>
      <c r="BJ16" s="467"/>
      <c r="BK16" s="465">
        <v>5341</v>
      </c>
      <c r="BL16" s="468"/>
      <c r="BM16" s="469">
        <v>24080</v>
      </c>
      <c r="BN16" s="465">
        <v>651</v>
      </c>
      <c r="BO16" s="467"/>
      <c r="BP16" s="465">
        <v>2970</v>
      </c>
      <c r="BQ16" s="467"/>
    </row>
    <row r="17" spans="1:70" x14ac:dyDescent="0.25">
      <c r="A17" t="s">
        <v>253</v>
      </c>
      <c r="AB17" s="50"/>
      <c r="AC17" s="50"/>
    </row>
    <row r="18" spans="1:70" ht="21" outlineLevel="1" x14ac:dyDescent="0.35">
      <c r="A18" s="421" t="s">
        <v>98</v>
      </c>
      <c r="B18" s="379"/>
      <c r="C18" s="379"/>
      <c r="D18" s="379"/>
      <c r="E18" s="379"/>
      <c r="F18" s="379"/>
      <c r="G18" s="380"/>
      <c r="H18" s="131"/>
      <c r="I18" s="131"/>
      <c r="J18" s="131"/>
      <c r="K18" s="131"/>
      <c r="L18" s="131"/>
      <c r="M18" s="131"/>
      <c r="N18" s="131"/>
      <c r="O18" s="131"/>
      <c r="P18" s="131"/>
      <c r="Q18" s="131"/>
      <c r="R18" s="131"/>
      <c r="S18" s="131"/>
      <c r="T18" s="131"/>
      <c r="U18" s="131"/>
      <c r="V18" s="131"/>
      <c r="W18" s="131"/>
      <c r="X18" s="123"/>
      <c r="Y18" s="123"/>
      <c r="Z18" s="123"/>
      <c r="AA18" s="70"/>
      <c r="AB18" s="70"/>
      <c r="AC18" s="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570"/>
      <c r="BO18" s="570"/>
      <c r="BP18" s="570"/>
      <c r="BQ18" s="570"/>
      <c r="BR18" s="70"/>
    </row>
    <row r="19" spans="1:70" ht="24.6" customHeight="1" outlineLevel="1" x14ac:dyDescent="0.25">
      <c r="A19" s="652" t="s">
        <v>96</v>
      </c>
      <c r="B19" s="653"/>
      <c r="C19" s="653"/>
      <c r="D19" s="653"/>
      <c r="E19" s="653"/>
      <c r="F19" s="653"/>
      <c r="G19" s="654"/>
      <c r="H19" s="131"/>
      <c r="I19" s="131"/>
      <c r="J19" s="131"/>
      <c r="K19" s="131"/>
      <c r="L19" s="131"/>
      <c r="M19" s="131"/>
      <c r="N19" s="131"/>
      <c r="O19" s="131"/>
      <c r="P19" s="131"/>
      <c r="Q19" s="131"/>
      <c r="R19" s="131"/>
      <c r="S19" s="131"/>
      <c r="T19" s="131"/>
      <c r="U19" s="131"/>
      <c r="V19" s="131"/>
      <c r="W19" s="131"/>
      <c r="X19" s="132"/>
      <c r="Y19" s="132"/>
      <c r="Z19" s="132"/>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70"/>
    </row>
    <row r="20" spans="1:70" x14ac:dyDescent="0.25">
      <c r="A20" s="50"/>
      <c r="B20" s="50"/>
      <c r="C20" s="50"/>
      <c r="D20" s="50"/>
      <c r="E20" s="50"/>
      <c r="F20" s="50"/>
      <c r="G20" s="50"/>
      <c r="H20" s="131"/>
      <c r="I20" s="131"/>
      <c r="J20" s="131"/>
      <c r="K20" s="131"/>
      <c r="L20" s="131"/>
      <c r="M20" s="131"/>
      <c r="N20" s="131"/>
      <c r="O20" s="131"/>
      <c r="P20" s="131"/>
      <c r="Q20" s="131"/>
      <c r="R20" s="131"/>
      <c r="S20" s="131"/>
      <c r="T20" s="131"/>
      <c r="U20" s="131"/>
      <c r="V20" s="131"/>
      <c r="W20" s="131"/>
      <c r="X20" s="123"/>
      <c r="Y20" s="123"/>
      <c r="Z20" s="123"/>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row>
    <row r="21" spans="1:70" s="1" customFormat="1" ht="34.5" customHeight="1" x14ac:dyDescent="0.35">
      <c r="A21" s="655" t="s">
        <v>266</v>
      </c>
      <c r="B21" s="656"/>
      <c r="C21" s="656"/>
      <c r="D21" s="656"/>
      <c r="E21" s="470"/>
      <c r="F21" s="470"/>
      <c r="G21" s="471"/>
      <c r="H21" s="131"/>
      <c r="I21" s="131"/>
      <c r="J21" s="131"/>
      <c r="K21" s="131"/>
      <c r="L21" s="131"/>
      <c r="M21" s="131"/>
      <c r="N21" s="131"/>
      <c r="O21" s="131"/>
      <c r="P21" s="131"/>
      <c r="Q21" s="131"/>
      <c r="R21" s="131"/>
      <c r="S21" s="131"/>
      <c r="T21" s="131"/>
      <c r="U21" s="131"/>
      <c r="V21" s="131"/>
      <c r="W21" s="131"/>
      <c r="X21" s="130"/>
      <c r="Y21" s="130"/>
      <c r="Z21" s="130"/>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7"/>
      <c r="BO21" s="7"/>
      <c r="BP21" s="7"/>
      <c r="BQ21" s="7"/>
    </row>
    <row r="22" spans="1:70" s="1" customFormat="1" ht="29.25" customHeight="1" outlineLevel="1" thickBot="1" x14ac:dyDescent="0.3">
      <c r="A22" s="462"/>
      <c r="B22" s="375" t="s">
        <v>9</v>
      </c>
      <c r="C22" s="93" t="s">
        <v>51</v>
      </c>
      <c r="D22" s="94">
        <v>2018</v>
      </c>
      <c r="E22" s="95">
        <v>2019</v>
      </c>
      <c r="F22" s="588">
        <v>2020</v>
      </c>
      <c r="G22" s="588"/>
      <c r="H22" s="131"/>
      <c r="I22" s="131"/>
      <c r="J22" s="131"/>
      <c r="K22" s="131"/>
      <c r="L22" s="131"/>
      <c r="M22" s="131"/>
      <c r="N22" s="131"/>
      <c r="O22" s="131"/>
      <c r="P22" s="131"/>
      <c r="Q22" s="131"/>
      <c r="R22" s="131"/>
      <c r="S22" s="131"/>
      <c r="T22" s="131"/>
      <c r="U22" s="131"/>
      <c r="V22" s="131"/>
      <c r="W22" s="131"/>
      <c r="X22" s="130"/>
      <c r="Y22" s="130"/>
      <c r="Z22" s="130"/>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70" s="1" customFormat="1" ht="23.45" customHeight="1" outlineLevel="1" x14ac:dyDescent="0.3">
      <c r="A23" s="463"/>
      <c r="B23" s="376" t="s">
        <v>27</v>
      </c>
      <c r="C23" s="97">
        <v>18350000</v>
      </c>
      <c r="D23" s="98">
        <v>15000000</v>
      </c>
      <c r="E23" s="99" t="s">
        <v>46</v>
      </c>
      <c r="F23" s="589" t="s">
        <v>47</v>
      </c>
      <c r="G23" s="589"/>
      <c r="H23" s="131"/>
      <c r="I23" s="131"/>
      <c r="J23" s="131"/>
      <c r="K23" s="131"/>
      <c r="L23" s="131"/>
      <c r="M23" s="131"/>
      <c r="N23" s="131"/>
      <c r="O23" s="131"/>
      <c r="P23" s="131"/>
      <c r="Q23" s="131"/>
      <c r="R23" s="131"/>
      <c r="S23" s="131"/>
      <c r="T23" s="131"/>
      <c r="U23" s="131"/>
      <c r="V23" s="131"/>
      <c r="W23" s="131"/>
      <c r="X23" s="130"/>
      <c r="Y23" s="130"/>
      <c r="Z23" s="130"/>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70" s="1" customFormat="1" ht="23.45" customHeight="1" outlineLevel="1" x14ac:dyDescent="0.3">
      <c r="A24" s="462"/>
      <c r="B24" s="377" t="s">
        <v>25</v>
      </c>
      <c r="C24" s="101">
        <v>0</v>
      </c>
      <c r="D24" s="102">
        <v>0</v>
      </c>
      <c r="E24" s="103" t="s">
        <v>46</v>
      </c>
      <c r="F24" s="576" t="s">
        <v>47</v>
      </c>
      <c r="G24" s="576"/>
      <c r="H24" s="131"/>
      <c r="I24" s="131"/>
      <c r="J24" s="131"/>
      <c r="K24" s="131"/>
      <c r="L24" s="131"/>
      <c r="M24" s="131"/>
      <c r="N24" s="131"/>
      <c r="O24" s="131"/>
      <c r="P24" s="131"/>
      <c r="Q24" s="131"/>
      <c r="R24" s="131"/>
      <c r="S24" s="131"/>
      <c r="T24" s="131"/>
      <c r="U24" s="131"/>
      <c r="V24" s="131"/>
      <c r="W24" s="131"/>
      <c r="X24" s="131"/>
      <c r="Y24" s="131"/>
      <c r="Z24" s="131"/>
      <c r="AA24" s="317" t="s">
        <v>36</v>
      </c>
      <c r="AB24" s="317">
        <v>2.2000000000000002</v>
      </c>
      <c r="AC24" s="206"/>
      <c r="AD24" s="113"/>
      <c r="AE24" s="113"/>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70" s="1" customFormat="1" ht="23.45" customHeight="1" outlineLevel="1" x14ac:dyDescent="0.3">
      <c r="A25" s="464"/>
      <c r="B25" s="377" t="s">
        <v>26</v>
      </c>
      <c r="C25" s="101">
        <v>1</v>
      </c>
      <c r="D25" s="102">
        <v>1</v>
      </c>
      <c r="E25" s="103" t="s">
        <v>46</v>
      </c>
      <c r="F25" s="576" t="s">
        <v>47</v>
      </c>
      <c r="G25" s="576"/>
      <c r="H25" s="131"/>
      <c r="I25" s="131"/>
      <c r="J25" s="131"/>
      <c r="K25" s="131"/>
      <c r="L25" s="131"/>
      <c r="M25" s="131"/>
      <c r="N25" s="131"/>
      <c r="O25" s="131"/>
      <c r="P25" s="131"/>
      <c r="Q25" s="131"/>
      <c r="R25" s="131"/>
      <c r="S25" s="131"/>
      <c r="T25" s="131"/>
      <c r="U25" s="131"/>
      <c r="V25" s="131"/>
      <c r="W25" s="131"/>
      <c r="X25" s="131"/>
      <c r="Y25" s="131"/>
      <c r="Z25" s="131"/>
      <c r="AA25" s="113"/>
      <c r="AB25" s="206"/>
      <c r="AC25" s="206"/>
      <c r="AD25" s="113"/>
      <c r="AE25" s="113"/>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70" s="1" customFormat="1" ht="15" customHeight="1" outlineLevel="1" x14ac:dyDescent="0.35">
      <c r="A26" s="50"/>
      <c r="B26" s="50"/>
      <c r="C26" s="50"/>
      <c r="D26" s="71"/>
      <c r="E26" s="71"/>
      <c r="F26" s="71"/>
      <c r="G26" s="71"/>
      <c r="H26" s="71"/>
      <c r="I26" s="71"/>
      <c r="J26" s="71"/>
      <c r="K26" s="71"/>
      <c r="L26" s="71"/>
      <c r="M26" s="71"/>
      <c r="N26" s="71"/>
      <c r="O26" s="71"/>
      <c r="P26" s="71"/>
      <c r="Q26" s="7"/>
      <c r="R26" s="7"/>
      <c r="S26" s="7"/>
      <c r="T26" s="7"/>
      <c r="U26" s="7"/>
      <c r="V26" s="7"/>
      <c r="W26" s="7"/>
      <c r="X26" s="130"/>
      <c r="Y26" s="130"/>
      <c r="Z26" s="130"/>
      <c r="AA26" s="80" t="s">
        <v>48</v>
      </c>
      <c r="AB26" s="80"/>
      <c r="AC26" s="80"/>
      <c r="AD26" s="6"/>
      <c r="AE26" s="6"/>
      <c r="AF26" s="6"/>
      <c r="AG26" s="6"/>
      <c r="AH26" s="6"/>
      <c r="AI26" s="6"/>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70" ht="21" outlineLevel="1" x14ac:dyDescent="0.35">
      <c r="A27" s="577" t="s">
        <v>103</v>
      </c>
      <c r="B27" s="577"/>
      <c r="C27" s="577"/>
      <c r="D27" s="577"/>
      <c r="E27" s="577"/>
      <c r="F27" s="577"/>
      <c r="G27" s="578"/>
      <c r="H27" s="636" t="s">
        <v>1</v>
      </c>
      <c r="I27" s="637"/>
      <c r="J27" s="637"/>
      <c r="K27" s="637"/>
      <c r="L27" s="638"/>
      <c r="M27" s="582" t="s">
        <v>43</v>
      </c>
      <c r="N27" s="583"/>
      <c r="O27" s="583"/>
      <c r="P27" s="583"/>
      <c r="Q27" s="584"/>
      <c r="R27" s="639" t="s">
        <v>234</v>
      </c>
      <c r="S27" s="640"/>
      <c r="T27" s="640"/>
      <c r="U27" s="640"/>
      <c r="V27" s="641"/>
      <c r="W27" s="50"/>
      <c r="X27" s="123"/>
      <c r="Y27" s="123"/>
      <c r="Z27" s="123"/>
      <c r="AA27" s="50"/>
      <c r="AB27" s="50"/>
      <c r="AC27" s="50"/>
      <c r="AD27" s="649" t="s">
        <v>11</v>
      </c>
      <c r="AE27" s="633"/>
      <c r="AF27" s="633"/>
      <c r="AG27" s="633"/>
      <c r="AH27" s="634"/>
      <c r="AI27" s="632" t="s">
        <v>16</v>
      </c>
      <c r="AJ27" s="633"/>
      <c r="AK27" s="633"/>
      <c r="AL27" s="633"/>
      <c r="AM27" s="634"/>
      <c r="AN27" s="632" t="s">
        <v>24</v>
      </c>
      <c r="AO27" s="633"/>
      <c r="AP27" s="633"/>
      <c r="AQ27" s="633"/>
      <c r="AR27" s="634"/>
      <c r="AS27" s="632" t="s">
        <v>13</v>
      </c>
      <c r="AT27" s="633"/>
      <c r="AU27" s="633"/>
      <c r="AV27" s="633"/>
      <c r="AW27" s="634"/>
      <c r="AX27" s="632" t="s">
        <v>14</v>
      </c>
      <c r="AY27" s="633"/>
      <c r="AZ27" s="633"/>
      <c r="BA27" s="633"/>
      <c r="BB27" s="634"/>
      <c r="BC27" s="632" t="s">
        <v>12</v>
      </c>
      <c r="BD27" s="633"/>
      <c r="BE27" s="633"/>
      <c r="BF27" s="633"/>
      <c r="BG27" s="634"/>
      <c r="BH27" s="632" t="s">
        <v>17</v>
      </c>
      <c r="BI27" s="633"/>
      <c r="BJ27" s="633"/>
      <c r="BK27" s="633"/>
      <c r="BL27" s="634"/>
      <c r="BM27" s="632" t="s">
        <v>15</v>
      </c>
      <c r="BN27" s="633"/>
      <c r="BO27" s="633"/>
      <c r="BP27" s="633"/>
      <c r="BQ27" s="646"/>
    </row>
    <row r="28" spans="1:70" ht="29.45" customHeight="1" outlineLevel="1" thickBot="1" x14ac:dyDescent="0.3">
      <c r="A28" s="73" t="s">
        <v>6</v>
      </c>
      <c r="B28" s="118" t="s">
        <v>8</v>
      </c>
      <c r="C28" s="118" t="s">
        <v>3</v>
      </c>
      <c r="D28" s="598" t="s">
        <v>68</v>
      </c>
      <c r="E28" s="599"/>
      <c r="F28" s="36" t="s">
        <v>10</v>
      </c>
      <c r="G28" s="36" t="s">
        <v>0</v>
      </c>
      <c r="H28" s="36" t="s">
        <v>22</v>
      </c>
      <c r="I28" s="36" t="s">
        <v>30</v>
      </c>
      <c r="J28" s="36" t="s">
        <v>29</v>
      </c>
      <c r="K28" s="36" t="s">
        <v>23</v>
      </c>
      <c r="L28" s="36" t="s">
        <v>49</v>
      </c>
      <c r="M28" s="30" t="s">
        <v>22</v>
      </c>
      <c r="N28" s="29" t="s">
        <v>30</v>
      </c>
      <c r="O28" s="30" t="s">
        <v>29</v>
      </c>
      <c r="P28" s="29" t="s">
        <v>23</v>
      </c>
      <c r="Q28" s="30" t="s">
        <v>49</v>
      </c>
      <c r="R28" s="38" t="s">
        <v>22</v>
      </c>
      <c r="S28" s="41" t="s">
        <v>30</v>
      </c>
      <c r="T28" s="38" t="s">
        <v>29</v>
      </c>
      <c r="U28" s="41" t="s">
        <v>23</v>
      </c>
      <c r="V28" s="38" t="s">
        <v>49</v>
      </c>
      <c r="W28" s="50"/>
      <c r="X28" s="123"/>
      <c r="Y28" s="123"/>
      <c r="Z28" s="123"/>
      <c r="AA28" s="50"/>
      <c r="AB28" s="50"/>
      <c r="AC28" s="50"/>
      <c r="AD28" s="45" t="s">
        <v>22</v>
      </c>
      <c r="AE28" s="45" t="s">
        <v>30</v>
      </c>
      <c r="AF28" s="45" t="s">
        <v>29</v>
      </c>
      <c r="AG28" s="45" t="s">
        <v>23</v>
      </c>
      <c r="AH28" s="63" t="s">
        <v>49</v>
      </c>
      <c r="AI28" s="65" t="s">
        <v>22</v>
      </c>
      <c r="AJ28" s="45" t="s">
        <v>30</v>
      </c>
      <c r="AK28" s="45" t="s">
        <v>29</v>
      </c>
      <c r="AL28" s="45" t="s">
        <v>23</v>
      </c>
      <c r="AM28" s="63" t="s">
        <v>49</v>
      </c>
      <c r="AN28" s="65" t="s">
        <v>22</v>
      </c>
      <c r="AO28" s="45" t="s">
        <v>30</v>
      </c>
      <c r="AP28" s="45" t="s">
        <v>29</v>
      </c>
      <c r="AQ28" s="45" t="s">
        <v>23</v>
      </c>
      <c r="AR28" s="63" t="s">
        <v>49</v>
      </c>
      <c r="AS28" s="65" t="s">
        <v>22</v>
      </c>
      <c r="AT28" s="45" t="s">
        <v>30</v>
      </c>
      <c r="AU28" s="45" t="s">
        <v>29</v>
      </c>
      <c r="AV28" s="45" t="s">
        <v>23</v>
      </c>
      <c r="AW28" s="63" t="s">
        <v>49</v>
      </c>
      <c r="AX28" s="65" t="s">
        <v>22</v>
      </c>
      <c r="AY28" s="45" t="s">
        <v>30</v>
      </c>
      <c r="AZ28" s="45" t="s">
        <v>29</v>
      </c>
      <c r="BA28" s="45" t="s">
        <v>23</v>
      </c>
      <c r="BB28" s="63" t="s">
        <v>49</v>
      </c>
      <c r="BC28" s="65" t="s">
        <v>22</v>
      </c>
      <c r="BD28" s="45" t="s">
        <v>30</v>
      </c>
      <c r="BE28" s="45" t="s">
        <v>29</v>
      </c>
      <c r="BF28" s="45" t="s">
        <v>23</v>
      </c>
      <c r="BG28" s="63" t="s">
        <v>49</v>
      </c>
      <c r="BH28" s="65" t="s">
        <v>22</v>
      </c>
      <c r="BI28" s="45" t="s">
        <v>30</v>
      </c>
      <c r="BJ28" s="45" t="s">
        <v>29</v>
      </c>
      <c r="BK28" s="45" t="s">
        <v>23</v>
      </c>
      <c r="BL28" s="63" t="s">
        <v>49</v>
      </c>
      <c r="BM28" s="65" t="s">
        <v>22</v>
      </c>
      <c r="BN28" s="45" t="s">
        <v>30</v>
      </c>
      <c r="BO28" s="45" t="s">
        <v>29</v>
      </c>
      <c r="BP28" s="45" t="s">
        <v>23</v>
      </c>
      <c r="BQ28" s="45" t="s">
        <v>49</v>
      </c>
    </row>
    <row r="29" spans="1:70" ht="102" customHeight="1" outlineLevel="1" thickBot="1" x14ac:dyDescent="0.3">
      <c r="A29" s="115" t="s">
        <v>18</v>
      </c>
      <c r="B29" s="303" t="s">
        <v>186</v>
      </c>
      <c r="C29" s="303" t="s">
        <v>139</v>
      </c>
      <c r="D29" s="650" t="s">
        <v>78</v>
      </c>
      <c r="E29" s="651"/>
      <c r="F29" s="265" t="s">
        <v>147</v>
      </c>
      <c r="G29" s="265" t="s">
        <v>77</v>
      </c>
      <c r="H29" s="293"/>
      <c r="I29" s="293"/>
      <c r="J29" s="293"/>
      <c r="K29" s="293">
        <v>0</v>
      </c>
      <c r="L29" s="293"/>
      <c r="M29" s="294"/>
      <c r="N29" s="295"/>
      <c r="O29" s="296"/>
      <c r="P29" s="295"/>
      <c r="Q29" s="296">
        <v>50</v>
      </c>
      <c r="R29" s="297"/>
      <c r="S29" s="259"/>
      <c r="T29" s="298"/>
      <c r="U29" s="259"/>
      <c r="V29" s="414">
        <v>100</v>
      </c>
      <c r="W29" s="50"/>
      <c r="X29" s="123"/>
      <c r="Y29" s="123"/>
      <c r="Z29" s="123"/>
      <c r="AA29" s="68" t="s">
        <v>19</v>
      </c>
      <c r="AB29" s="143"/>
      <c r="AC29" s="143"/>
      <c r="AD29" s="464"/>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row>
    <row r="30" spans="1:70" ht="9.9499999999999993" customHeight="1" outlineLevel="1" x14ac:dyDescent="0.35">
      <c r="A30" s="50"/>
      <c r="B30" s="71"/>
      <c r="C30" s="71"/>
      <c r="D30" s="71"/>
      <c r="E30" s="71"/>
      <c r="F30" s="71"/>
      <c r="G30" s="71"/>
      <c r="H30" s="71"/>
      <c r="I30" s="71"/>
      <c r="J30" s="71"/>
      <c r="K30" s="71"/>
      <c r="L30" s="50"/>
      <c r="M30" s="50"/>
      <c r="N30" s="50"/>
      <c r="O30" s="50"/>
      <c r="P30" s="50"/>
      <c r="Q30" s="50"/>
      <c r="R30" s="7"/>
      <c r="S30" s="7"/>
      <c r="T30" s="50"/>
      <c r="U30" s="50"/>
      <c r="V30" s="50"/>
      <c r="W30" s="50"/>
      <c r="X30" s="123"/>
      <c r="Y30" s="123"/>
      <c r="Z30" s="123"/>
      <c r="AA30" s="104"/>
      <c r="AB30" s="104"/>
      <c r="AC30" s="104"/>
      <c r="AD30" s="105"/>
      <c r="AE30" s="105"/>
      <c r="AF30" s="105"/>
      <c r="AG30" s="105"/>
      <c r="AH30" s="105"/>
      <c r="AI30" s="105"/>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70"/>
      <c r="BQ30" s="70"/>
      <c r="BR30" s="70"/>
    </row>
    <row r="31" spans="1:70" ht="21" outlineLevel="1" x14ac:dyDescent="0.35">
      <c r="A31" s="421" t="s">
        <v>102</v>
      </c>
      <c r="B31" s="379"/>
      <c r="C31" s="379"/>
      <c r="D31" s="379"/>
      <c r="E31" s="379"/>
      <c r="F31" s="379"/>
      <c r="G31" s="380"/>
      <c r="H31" s="131"/>
      <c r="I31" s="131"/>
      <c r="J31" s="131"/>
      <c r="K31" s="131"/>
      <c r="L31" s="131"/>
      <c r="M31" s="131"/>
      <c r="N31" s="131"/>
      <c r="O31" s="131"/>
      <c r="P31" s="131"/>
      <c r="Q31" s="131"/>
      <c r="R31" s="131"/>
      <c r="S31" s="131"/>
      <c r="T31" s="131"/>
      <c r="U31" s="131"/>
      <c r="V31" s="131"/>
      <c r="W31" s="131"/>
      <c r="X31" s="123"/>
      <c r="Y31" s="123"/>
      <c r="Z31" s="123"/>
      <c r="AA31" s="70"/>
      <c r="AB31" s="70"/>
      <c r="AC31" s="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70"/>
    </row>
    <row r="32" spans="1:70" ht="24.6" customHeight="1" outlineLevel="1" x14ac:dyDescent="0.25">
      <c r="A32" s="590" t="s">
        <v>100</v>
      </c>
      <c r="B32" s="591"/>
      <c r="C32" s="591"/>
      <c r="D32" s="591"/>
      <c r="E32" s="591"/>
      <c r="F32" s="591"/>
      <c r="G32" s="592"/>
      <c r="H32" s="131"/>
      <c r="I32" s="131"/>
      <c r="J32" s="131"/>
      <c r="K32" s="131"/>
      <c r="L32" s="131"/>
      <c r="M32" s="131"/>
      <c r="N32" s="131"/>
      <c r="O32" s="131"/>
      <c r="P32" s="131"/>
      <c r="Q32" s="131"/>
      <c r="R32" s="131"/>
      <c r="S32" s="131"/>
      <c r="T32" s="131"/>
      <c r="U32" s="131"/>
      <c r="V32" s="131"/>
      <c r="W32" s="131"/>
      <c r="X32" s="132"/>
      <c r="Y32" s="132"/>
      <c r="Z32" s="132"/>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70"/>
    </row>
    <row r="33" spans="1:70" ht="24.6" customHeight="1" outlineLevel="1" x14ac:dyDescent="0.25">
      <c r="A33" s="593" t="s">
        <v>101</v>
      </c>
      <c r="B33" s="594"/>
      <c r="C33" s="594"/>
      <c r="D33" s="594"/>
      <c r="E33" s="594"/>
      <c r="F33" s="594"/>
      <c r="G33" s="595"/>
      <c r="H33" s="131"/>
      <c r="I33" s="131"/>
      <c r="J33" s="131"/>
      <c r="K33" s="131"/>
      <c r="L33" s="131"/>
      <c r="M33" s="131"/>
      <c r="N33" s="131"/>
      <c r="O33" s="131"/>
      <c r="P33" s="131"/>
      <c r="Q33" s="131"/>
      <c r="R33" s="131"/>
      <c r="S33" s="131"/>
      <c r="T33" s="131"/>
      <c r="U33" s="131"/>
      <c r="V33" s="131"/>
      <c r="W33" s="131"/>
      <c r="X33" s="133"/>
      <c r="Y33" s="133"/>
      <c r="Z33" s="133"/>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70"/>
    </row>
    <row r="34" spans="1:70" ht="24.6" customHeight="1" outlineLevel="1" x14ac:dyDescent="0.25">
      <c r="A34" s="596"/>
      <c r="B34" s="597"/>
      <c r="C34" s="597"/>
      <c r="D34" s="597"/>
      <c r="E34" s="597"/>
      <c r="F34" s="597"/>
      <c r="G34" s="597"/>
      <c r="H34" s="131"/>
      <c r="I34" s="131"/>
      <c r="J34" s="131"/>
      <c r="K34" s="131"/>
      <c r="L34" s="131"/>
      <c r="M34" s="131"/>
      <c r="N34" s="131"/>
      <c r="O34" s="131"/>
      <c r="P34" s="131"/>
      <c r="Q34" s="131"/>
      <c r="R34" s="131"/>
      <c r="S34" s="131"/>
      <c r="T34" s="131"/>
      <c r="U34" s="131"/>
      <c r="V34" s="131"/>
      <c r="W34" s="131"/>
      <c r="X34" s="133"/>
      <c r="Y34" s="133"/>
      <c r="Z34" s="133"/>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70"/>
    </row>
    <row r="35" spans="1:70" s="1" customFormat="1" ht="35.1" customHeight="1" x14ac:dyDescent="0.35">
      <c r="A35" s="601" t="s">
        <v>267</v>
      </c>
      <c r="B35" s="602"/>
      <c r="C35" s="602"/>
      <c r="D35" s="602"/>
      <c r="E35" s="423"/>
      <c r="F35" s="423"/>
      <c r="G35" s="424"/>
      <c r="H35" s="131"/>
      <c r="I35" s="131"/>
      <c r="J35" s="131"/>
      <c r="K35" s="131"/>
      <c r="L35" s="131"/>
      <c r="M35" s="131"/>
      <c r="N35" s="131"/>
      <c r="O35" s="131"/>
      <c r="P35" s="131"/>
      <c r="Q35" s="131"/>
      <c r="R35" s="131"/>
      <c r="S35" s="131"/>
      <c r="T35" s="131"/>
      <c r="U35" s="131"/>
      <c r="V35" s="131"/>
      <c r="W35" s="131"/>
      <c r="X35" s="130"/>
      <c r="Y35" s="130"/>
      <c r="Z35" s="130"/>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7"/>
      <c r="BO35" s="7"/>
      <c r="BP35" s="7"/>
      <c r="BQ35" s="7"/>
    </row>
    <row r="36" spans="1:70" s="1" customFormat="1" ht="29.25" customHeight="1" outlineLevel="1" thickBot="1" x14ac:dyDescent="0.3">
      <c r="A36" s="462"/>
      <c r="B36" s="92" t="s">
        <v>9</v>
      </c>
      <c r="C36" s="93" t="s">
        <v>51</v>
      </c>
      <c r="D36" s="94">
        <v>2018</v>
      </c>
      <c r="E36" s="95">
        <v>2019</v>
      </c>
      <c r="F36" s="588">
        <v>2020</v>
      </c>
      <c r="G36" s="588"/>
      <c r="H36" s="131"/>
      <c r="I36" s="131"/>
      <c r="J36" s="131"/>
      <c r="K36" s="131"/>
      <c r="L36" s="131"/>
      <c r="M36" s="131"/>
      <c r="N36" s="131"/>
      <c r="O36" s="131"/>
      <c r="P36" s="131"/>
      <c r="Q36" s="131"/>
      <c r="R36" s="131"/>
      <c r="S36" s="131"/>
      <c r="T36" s="131"/>
      <c r="U36" s="131"/>
      <c r="V36" s="131"/>
      <c r="W36" s="131"/>
      <c r="X36" s="130"/>
      <c r="Y36" s="130"/>
      <c r="Z36" s="130"/>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70" s="1" customFormat="1" ht="23.45" customHeight="1" outlineLevel="1" x14ac:dyDescent="0.3">
      <c r="A37" s="463"/>
      <c r="B37" s="96" t="s">
        <v>27</v>
      </c>
      <c r="C37" s="97">
        <v>23600000</v>
      </c>
      <c r="D37" s="98">
        <v>13550000</v>
      </c>
      <c r="E37" s="99" t="s">
        <v>46</v>
      </c>
      <c r="F37" s="589" t="s">
        <v>47</v>
      </c>
      <c r="G37" s="589"/>
      <c r="H37" s="131"/>
      <c r="I37" s="131"/>
      <c r="J37" s="131"/>
      <c r="K37" s="131"/>
      <c r="L37" s="131"/>
      <c r="M37" s="131"/>
      <c r="N37" s="131"/>
      <c r="O37" s="131"/>
      <c r="P37" s="131"/>
      <c r="Q37" s="131"/>
      <c r="R37" s="131"/>
      <c r="S37" s="131"/>
      <c r="T37" s="131"/>
      <c r="U37" s="131"/>
      <c r="V37" s="131"/>
      <c r="W37" s="131"/>
      <c r="X37" s="130"/>
      <c r="Y37" s="130"/>
      <c r="Z37" s="130"/>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70" s="1" customFormat="1" ht="23.45" customHeight="1" outlineLevel="1" x14ac:dyDescent="0.3">
      <c r="A38" s="462"/>
      <c r="B38" s="100" t="s">
        <v>25</v>
      </c>
      <c r="C38" s="101">
        <v>0</v>
      </c>
      <c r="D38" s="102">
        <v>0</v>
      </c>
      <c r="E38" s="103" t="s">
        <v>46</v>
      </c>
      <c r="F38" s="576" t="s">
        <v>47</v>
      </c>
      <c r="G38" s="576"/>
      <c r="H38" s="131"/>
      <c r="I38" s="131"/>
      <c r="J38" s="131"/>
      <c r="K38" s="131"/>
      <c r="L38" s="131"/>
      <c r="M38" s="131"/>
      <c r="N38" s="131"/>
      <c r="O38" s="131"/>
      <c r="P38" s="131"/>
      <c r="Q38" s="131"/>
      <c r="R38" s="131"/>
      <c r="S38" s="131"/>
      <c r="T38" s="131"/>
      <c r="U38" s="131"/>
      <c r="V38" s="131"/>
      <c r="W38" s="131"/>
      <c r="X38" s="131"/>
      <c r="Y38" s="131"/>
      <c r="Z38" s="131"/>
      <c r="AA38" s="317" t="s">
        <v>36</v>
      </c>
      <c r="AB38" s="317">
        <v>2.2999999999999998</v>
      </c>
      <c r="AC38" s="206"/>
      <c r="AD38" s="113"/>
      <c r="AE38" s="113"/>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70" s="1" customFormat="1" ht="23.45" customHeight="1" outlineLevel="1" x14ac:dyDescent="0.3">
      <c r="A39" s="464"/>
      <c r="B39" s="100" t="s">
        <v>26</v>
      </c>
      <c r="C39" s="101">
        <v>1</v>
      </c>
      <c r="D39" s="102">
        <v>1</v>
      </c>
      <c r="E39" s="103" t="s">
        <v>46</v>
      </c>
      <c r="F39" s="576" t="s">
        <v>47</v>
      </c>
      <c r="G39" s="576"/>
      <c r="H39" s="131"/>
      <c r="I39" s="131"/>
      <c r="J39" s="131"/>
      <c r="K39" s="131"/>
      <c r="L39" s="131"/>
      <c r="M39" s="131"/>
      <c r="N39" s="131"/>
      <c r="O39" s="131"/>
      <c r="P39" s="131"/>
      <c r="Q39" s="131"/>
      <c r="R39" s="131"/>
      <c r="S39" s="131"/>
      <c r="T39" s="131"/>
      <c r="U39" s="131"/>
      <c r="V39" s="131"/>
      <c r="W39" s="131"/>
      <c r="X39" s="131"/>
      <c r="Y39" s="131"/>
      <c r="Z39" s="131"/>
      <c r="AA39" s="80" t="s">
        <v>200</v>
      </c>
      <c r="AB39" s="206"/>
      <c r="AC39" s="206"/>
      <c r="AD39" s="113"/>
      <c r="AE39" s="113"/>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70" s="1" customFormat="1" ht="12" customHeight="1" outlineLevel="1" x14ac:dyDescent="0.35">
      <c r="A40" s="50"/>
      <c r="B40" s="50"/>
      <c r="C40" s="50"/>
      <c r="D40" s="71"/>
      <c r="E40" s="71"/>
      <c r="F40" s="71"/>
      <c r="G40" s="71"/>
      <c r="H40" s="71"/>
      <c r="I40" s="71"/>
      <c r="J40" s="71"/>
      <c r="K40" s="71"/>
      <c r="L40" s="71"/>
      <c r="M40" s="71"/>
      <c r="N40" s="71"/>
      <c r="O40" s="71"/>
      <c r="P40" s="71"/>
      <c r="Q40" s="7"/>
      <c r="R40" s="7"/>
      <c r="S40" s="7"/>
      <c r="T40" s="7"/>
      <c r="U40" s="7"/>
      <c r="V40" s="7"/>
      <c r="W40" s="7"/>
      <c r="X40" s="130"/>
      <c r="Y40" s="130"/>
      <c r="Z40" s="130"/>
      <c r="AB40" s="80"/>
      <c r="AC40" s="80"/>
      <c r="AD40" s="6"/>
      <c r="AE40" s="6"/>
      <c r="AF40" s="6"/>
      <c r="AG40" s="6"/>
      <c r="AH40" s="6"/>
      <c r="AI40" s="6"/>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70" ht="21" outlineLevel="1" x14ac:dyDescent="0.35">
      <c r="A41" s="628" t="s">
        <v>104</v>
      </c>
      <c r="B41" s="577"/>
      <c r="C41" s="577"/>
      <c r="D41" s="577"/>
      <c r="E41" s="577"/>
      <c r="F41" s="577"/>
      <c r="G41" s="578"/>
      <c r="H41" s="636" t="s">
        <v>1</v>
      </c>
      <c r="I41" s="637"/>
      <c r="J41" s="637"/>
      <c r="K41" s="637"/>
      <c r="L41" s="638"/>
      <c r="M41" s="582" t="s">
        <v>43</v>
      </c>
      <c r="N41" s="583"/>
      <c r="O41" s="583"/>
      <c r="P41" s="583"/>
      <c r="Q41" s="584"/>
      <c r="R41" s="639" t="s">
        <v>233</v>
      </c>
      <c r="S41" s="640"/>
      <c r="T41" s="640"/>
      <c r="U41" s="640"/>
      <c r="V41" s="641"/>
      <c r="W41" s="50"/>
      <c r="X41" s="123"/>
      <c r="Y41" s="123"/>
      <c r="Z41" s="123"/>
      <c r="AA41" s="50"/>
      <c r="AB41" s="50"/>
      <c r="AC41" s="50"/>
      <c r="AD41" s="649" t="s">
        <v>11</v>
      </c>
      <c r="AE41" s="633"/>
      <c r="AF41" s="633"/>
      <c r="AG41" s="633"/>
      <c r="AH41" s="634"/>
      <c r="AI41" s="632" t="s">
        <v>16</v>
      </c>
      <c r="AJ41" s="633"/>
      <c r="AK41" s="633"/>
      <c r="AL41" s="633"/>
      <c r="AM41" s="634"/>
      <c r="AN41" s="632" t="s">
        <v>24</v>
      </c>
      <c r="AO41" s="633"/>
      <c r="AP41" s="633"/>
      <c r="AQ41" s="633"/>
      <c r="AR41" s="634"/>
      <c r="AS41" s="632" t="s">
        <v>13</v>
      </c>
      <c r="AT41" s="633"/>
      <c r="AU41" s="633"/>
      <c r="AV41" s="633"/>
      <c r="AW41" s="634"/>
      <c r="AX41" s="632" t="s">
        <v>14</v>
      </c>
      <c r="AY41" s="633"/>
      <c r="AZ41" s="633"/>
      <c r="BA41" s="633"/>
      <c r="BB41" s="634"/>
      <c r="BC41" s="632" t="s">
        <v>12</v>
      </c>
      <c r="BD41" s="633"/>
      <c r="BE41" s="633"/>
      <c r="BF41" s="633"/>
      <c r="BG41" s="634"/>
      <c r="BH41" s="632" t="s">
        <v>17</v>
      </c>
      <c r="BI41" s="633"/>
      <c r="BJ41" s="633"/>
      <c r="BK41" s="633"/>
      <c r="BL41" s="634"/>
      <c r="BM41" s="632" t="s">
        <v>15</v>
      </c>
      <c r="BN41" s="633"/>
      <c r="BO41" s="633"/>
      <c r="BP41" s="633"/>
      <c r="BQ41" s="646"/>
    </row>
    <row r="42" spans="1:70" ht="29.45" customHeight="1" outlineLevel="1" thickBot="1" x14ac:dyDescent="0.3">
      <c r="A42" s="118" t="s">
        <v>6</v>
      </c>
      <c r="B42" s="118" t="s">
        <v>8</v>
      </c>
      <c r="C42" s="118" t="s">
        <v>3</v>
      </c>
      <c r="D42" s="647" t="s">
        <v>68</v>
      </c>
      <c r="E42" s="648"/>
      <c r="F42" s="146" t="s">
        <v>10</v>
      </c>
      <c r="G42" s="146" t="s">
        <v>0</v>
      </c>
      <c r="H42" s="146" t="s">
        <v>22</v>
      </c>
      <c r="I42" s="146" t="s">
        <v>30</v>
      </c>
      <c r="J42" s="146" t="s">
        <v>29</v>
      </c>
      <c r="K42" s="146" t="s">
        <v>23</v>
      </c>
      <c r="L42" s="146" t="s">
        <v>49</v>
      </c>
      <c r="M42" s="147" t="s">
        <v>22</v>
      </c>
      <c r="N42" s="148" t="s">
        <v>30</v>
      </c>
      <c r="O42" s="147" t="s">
        <v>29</v>
      </c>
      <c r="P42" s="148" t="s">
        <v>23</v>
      </c>
      <c r="Q42" s="147" t="s">
        <v>49</v>
      </c>
      <c r="R42" s="149" t="s">
        <v>22</v>
      </c>
      <c r="S42" s="150" t="s">
        <v>30</v>
      </c>
      <c r="T42" s="149" t="s">
        <v>29</v>
      </c>
      <c r="U42" s="150" t="s">
        <v>23</v>
      </c>
      <c r="V42" s="149" t="s">
        <v>49</v>
      </c>
      <c r="W42" s="50"/>
      <c r="X42" s="123"/>
      <c r="Y42" s="123"/>
      <c r="Z42" s="123"/>
      <c r="AA42" s="50"/>
      <c r="AB42" s="50"/>
      <c r="AC42" s="50"/>
      <c r="AD42" s="45" t="s">
        <v>22</v>
      </c>
      <c r="AE42" s="45" t="s">
        <v>30</v>
      </c>
      <c r="AF42" s="45" t="s">
        <v>29</v>
      </c>
      <c r="AG42" s="45" t="s">
        <v>23</v>
      </c>
      <c r="AH42" s="63" t="s">
        <v>49</v>
      </c>
      <c r="AI42" s="65" t="s">
        <v>22</v>
      </c>
      <c r="AJ42" s="45" t="s">
        <v>30</v>
      </c>
      <c r="AK42" s="45" t="s">
        <v>29</v>
      </c>
      <c r="AL42" s="45" t="s">
        <v>23</v>
      </c>
      <c r="AM42" s="63" t="s">
        <v>49</v>
      </c>
      <c r="AN42" s="65" t="s">
        <v>22</v>
      </c>
      <c r="AO42" s="45" t="s">
        <v>30</v>
      </c>
      <c r="AP42" s="45" t="s">
        <v>29</v>
      </c>
      <c r="AQ42" s="45" t="s">
        <v>23</v>
      </c>
      <c r="AR42" s="63" t="s">
        <v>49</v>
      </c>
      <c r="AS42" s="65" t="s">
        <v>22</v>
      </c>
      <c r="AT42" s="45" t="s">
        <v>30</v>
      </c>
      <c r="AU42" s="45" t="s">
        <v>29</v>
      </c>
      <c r="AV42" s="45" t="s">
        <v>23</v>
      </c>
      <c r="AW42" s="63" t="s">
        <v>49</v>
      </c>
      <c r="AX42" s="65" t="s">
        <v>22</v>
      </c>
      <c r="AY42" s="45" t="s">
        <v>30</v>
      </c>
      <c r="AZ42" s="45" t="s">
        <v>29</v>
      </c>
      <c r="BA42" s="45" t="s">
        <v>23</v>
      </c>
      <c r="BB42" s="63" t="s">
        <v>49</v>
      </c>
      <c r="BC42" s="65" t="s">
        <v>22</v>
      </c>
      <c r="BD42" s="45" t="s">
        <v>30</v>
      </c>
      <c r="BE42" s="45" t="s">
        <v>29</v>
      </c>
      <c r="BF42" s="45" t="s">
        <v>23</v>
      </c>
      <c r="BG42" s="63"/>
      <c r="BH42" s="65" t="s">
        <v>22</v>
      </c>
      <c r="BI42" s="45" t="s">
        <v>30</v>
      </c>
      <c r="BJ42" s="45" t="s">
        <v>29</v>
      </c>
      <c r="BK42" s="45" t="s">
        <v>23</v>
      </c>
      <c r="BL42" s="63"/>
      <c r="BM42" s="65" t="s">
        <v>22</v>
      </c>
      <c r="BN42" s="45" t="s">
        <v>30</v>
      </c>
      <c r="BO42" s="45" t="s">
        <v>29</v>
      </c>
      <c r="BP42" s="45" t="s">
        <v>23</v>
      </c>
      <c r="BQ42" s="45" t="s">
        <v>49</v>
      </c>
    </row>
    <row r="43" spans="1:70" ht="86.25" customHeight="1" outlineLevel="1" x14ac:dyDescent="0.25">
      <c r="A43" s="174" t="s">
        <v>18</v>
      </c>
      <c r="B43" s="265" t="s">
        <v>187</v>
      </c>
      <c r="C43" s="265" t="s">
        <v>248</v>
      </c>
      <c r="D43" s="645" t="s">
        <v>78</v>
      </c>
      <c r="E43" s="645"/>
      <c r="F43" s="401" t="s">
        <v>150</v>
      </c>
      <c r="G43" s="401" t="s">
        <v>76</v>
      </c>
      <c r="H43" s="378"/>
      <c r="I43" s="378"/>
      <c r="J43" s="378"/>
      <c r="K43" s="378">
        <v>0</v>
      </c>
      <c r="L43" s="378"/>
      <c r="M43" s="394"/>
      <c r="N43" s="395"/>
      <c r="O43" s="396"/>
      <c r="P43" s="277">
        <f>(21678*25)/100</f>
        <v>5419.5</v>
      </c>
      <c r="Q43" s="396"/>
      <c r="R43" s="397"/>
      <c r="S43" s="398"/>
      <c r="T43" s="399"/>
      <c r="U43" s="398">
        <v>5420</v>
      </c>
      <c r="V43" s="399"/>
      <c r="W43" s="50"/>
      <c r="X43" s="123"/>
      <c r="Y43" s="123"/>
      <c r="Z43" s="123"/>
      <c r="AA43" s="325" t="s">
        <v>18</v>
      </c>
      <c r="AB43" s="218"/>
      <c r="AC43" s="218"/>
      <c r="AD43" s="447"/>
      <c r="AE43" s="447"/>
      <c r="AF43" s="447"/>
      <c r="AG43" s="452">
        <v>826</v>
      </c>
      <c r="AH43" s="444"/>
      <c r="AI43" s="445"/>
      <c r="AJ43" s="447"/>
      <c r="AK43" s="447"/>
      <c r="AL43" s="452">
        <v>965.25</v>
      </c>
      <c r="AM43" s="444"/>
      <c r="AN43" s="445"/>
      <c r="AO43" s="445"/>
      <c r="AP43" s="445"/>
      <c r="AQ43" s="453">
        <v>1218.75</v>
      </c>
      <c r="AR43" s="445"/>
      <c r="AS43" s="445"/>
      <c r="AT43" s="449"/>
      <c r="AU43" s="449"/>
      <c r="AV43" s="449">
        <v>0</v>
      </c>
      <c r="AW43" s="444"/>
      <c r="AX43" s="450"/>
      <c r="AY43" s="449"/>
      <c r="AZ43" s="449"/>
      <c r="BA43" s="449">
        <v>317.75</v>
      </c>
      <c r="BB43" s="444"/>
      <c r="BC43" s="445"/>
      <c r="BD43" s="449"/>
      <c r="BE43" s="449"/>
      <c r="BF43" s="449">
        <v>438</v>
      </c>
      <c r="BG43" s="444"/>
      <c r="BH43" s="445"/>
      <c r="BI43" s="449"/>
      <c r="BJ43" s="449"/>
      <c r="BK43" s="449">
        <v>760.25</v>
      </c>
      <c r="BL43" s="444"/>
      <c r="BM43" s="445"/>
      <c r="BN43" s="449"/>
      <c r="BO43" s="449"/>
      <c r="BP43" s="449">
        <v>897.25</v>
      </c>
      <c r="BQ43" s="447"/>
    </row>
    <row r="44" spans="1:70" ht="77.25" customHeight="1" outlineLevel="1" x14ac:dyDescent="0.25">
      <c r="A44" s="174" t="s">
        <v>148</v>
      </c>
      <c r="B44" s="472" t="s">
        <v>236</v>
      </c>
      <c r="C44" s="472" t="s">
        <v>140</v>
      </c>
      <c r="D44" s="401" t="s">
        <v>78</v>
      </c>
      <c r="E44" s="401"/>
      <c r="F44" s="401" t="s">
        <v>150</v>
      </c>
      <c r="G44" s="401" t="s">
        <v>76</v>
      </c>
      <c r="H44" s="401" t="s">
        <v>169</v>
      </c>
      <c r="I44" s="401" t="s">
        <v>169</v>
      </c>
      <c r="J44" s="401" t="s">
        <v>169</v>
      </c>
      <c r="K44" s="401" t="s">
        <v>169</v>
      </c>
      <c r="L44" s="401" t="s">
        <v>169</v>
      </c>
      <c r="M44" s="401" t="s">
        <v>169</v>
      </c>
      <c r="N44" s="401" t="s">
        <v>169</v>
      </c>
      <c r="O44" s="401" t="s">
        <v>169</v>
      </c>
      <c r="P44" s="401" t="s">
        <v>169</v>
      </c>
      <c r="Q44" s="401" t="s">
        <v>169</v>
      </c>
      <c r="R44" s="401" t="s">
        <v>169</v>
      </c>
      <c r="S44" s="401" t="s">
        <v>169</v>
      </c>
      <c r="T44" s="401" t="s">
        <v>169</v>
      </c>
      <c r="U44" s="401" t="s">
        <v>169</v>
      </c>
      <c r="V44" s="401" t="s">
        <v>169</v>
      </c>
      <c r="W44" s="50"/>
      <c r="X44" s="123"/>
      <c r="Y44" s="123"/>
      <c r="Z44" s="123"/>
      <c r="AA44" s="224"/>
      <c r="AB44" s="224"/>
      <c r="AC44" s="224"/>
      <c r="AD44" s="225"/>
      <c r="AE44" s="225"/>
      <c r="AF44" s="225"/>
      <c r="AG44" s="226"/>
      <c r="AH44" s="227"/>
      <c r="AI44" s="225"/>
      <c r="AJ44" s="225"/>
      <c r="AK44" s="225"/>
      <c r="AL44" s="226"/>
      <c r="AM44" s="227"/>
      <c r="AN44" s="225"/>
      <c r="AO44" s="225"/>
      <c r="AP44" s="225"/>
      <c r="AQ44" s="226"/>
      <c r="AR44" s="227"/>
      <c r="AS44" s="228"/>
      <c r="AT44" s="228"/>
      <c r="AU44" s="228"/>
      <c r="AV44" s="228"/>
      <c r="AW44" s="229"/>
      <c r="AX44" s="228"/>
      <c r="AY44" s="228"/>
      <c r="AZ44" s="228"/>
      <c r="BA44" s="228"/>
      <c r="BB44" s="229"/>
      <c r="BC44" s="228"/>
      <c r="BD44" s="228"/>
      <c r="BE44" s="228"/>
      <c r="BF44" s="228"/>
      <c r="BG44" s="229"/>
      <c r="BH44" s="228"/>
      <c r="BI44" s="228"/>
      <c r="BJ44" s="228"/>
      <c r="BK44" s="228"/>
      <c r="BL44" s="229"/>
      <c r="BM44" s="228"/>
      <c r="BN44" s="228"/>
      <c r="BO44" s="228"/>
      <c r="BP44" s="228"/>
      <c r="BQ44" s="229"/>
    </row>
    <row r="45" spans="1:70" ht="12" customHeight="1" outlineLevel="1" x14ac:dyDescent="0.35">
      <c r="A45" s="50"/>
      <c r="B45" s="71"/>
      <c r="C45" s="71"/>
      <c r="D45" s="71"/>
      <c r="E45" s="71"/>
      <c r="F45" s="71"/>
      <c r="G45" s="71"/>
      <c r="H45" s="71"/>
      <c r="I45" s="71"/>
      <c r="J45" s="71"/>
      <c r="K45" s="71"/>
      <c r="L45" s="50"/>
      <c r="M45" s="50"/>
      <c r="N45" s="50"/>
      <c r="O45" s="50"/>
      <c r="P45" s="50"/>
      <c r="Q45" s="50"/>
      <c r="R45" s="7"/>
      <c r="S45" s="7"/>
      <c r="T45" s="50"/>
      <c r="U45" s="50"/>
      <c r="V45" s="50"/>
      <c r="W45" s="50"/>
      <c r="X45" s="123"/>
      <c r="Y45" s="123"/>
      <c r="Z45" s="123"/>
      <c r="AA45" s="104"/>
      <c r="AB45" s="104"/>
      <c r="AC45" s="104"/>
      <c r="AD45" s="105"/>
      <c r="AE45" s="105"/>
      <c r="AF45" s="105"/>
      <c r="AG45" s="105"/>
      <c r="AH45" s="105"/>
      <c r="AI45" s="105"/>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70"/>
      <c r="BQ45" s="70"/>
      <c r="BR45" s="70"/>
    </row>
    <row r="46" spans="1:70" ht="21" outlineLevel="1" x14ac:dyDescent="0.35">
      <c r="A46" s="421" t="s">
        <v>105</v>
      </c>
      <c r="B46" s="379"/>
      <c r="C46" s="379"/>
      <c r="D46" s="379"/>
      <c r="E46" s="379"/>
      <c r="F46" s="379"/>
      <c r="G46" s="380"/>
      <c r="H46" s="473"/>
      <c r="I46" s="473"/>
      <c r="J46" s="473"/>
      <c r="K46" s="473"/>
      <c r="L46" s="473"/>
      <c r="M46" s="473"/>
      <c r="N46" s="473"/>
      <c r="O46" s="473"/>
      <c r="P46" s="473"/>
      <c r="Q46" s="473"/>
      <c r="R46" s="123"/>
      <c r="S46" s="123"/>
      <c r="T46" s="123"/>
      <c r="U46" s="123"/>
      <c r="V46" s="123"/>
      <c r="W46" s="123"/>
      <c r="X46" s="123"/>
      <c r="Y46" s="123"/>
      <c r="Z46" s="123"/>
      <c r="AA46" s="70"/>
      <c r="AB46" s="70"/>
      <c r="AC46" s="70"/>
      <c r="AD46" s="570"/>
      <c r="AE46" s="570"/>
      <c r="AF46" s="570"/>
      <c r="AG46" s="570"/>
      <c r="AH46" s="570"/>
      <c r="AI46" s="570"/>
      <c r="AJ46" s="570"/>
      <c r="AK46" s="570"/>
      <c r="AL46" s="570"/>
      <c r="AM46" s="570"/>
      <c r="AN46" s="570"/>
      <c r="AO46" s="570"/>
      <c r="AP46" s="570"/>
      <c r="AQ46" s="570"/>
      <c r="AR46" s="570"/>
      <c r="AS46" s="570"/>
      <c r="AT46" s="570"/>
      <c r="AU46" s="570"/>
      <c r="AV46" s="570"/>
      <c r="AW46" s="570"/>
      <c r="AX46" s="570"/>
      <c r="AY46" s="570"/>
      <c r="AZ46" s="570"/>
      <c r="BA46" s="570"/>
      <c r="BB46" s="570"/>
      <c r="BC46" s="570"/>
      <c r="BD46" s="570"/>
      <c r="BE46" s="570"/>
      <c r="BF46" s="570"/>
      <c r="BG46" s="570"/>
      <c r="BH46" s="570"/>
      <c r="BI46" s="570"/>
      <c r="BJ46" s="570"/>
      <c r="BK46" s="570"/>
      <c r="BL46" s="570"/>
      <c r="BM46" s="570"/>
      <c r="BN46" s="570"/>
      <c r="BO46" s="570"/>
      <c r="BP46" s="570"/>
      <c r="BQ46" s="570"/>
      <c r="BR46" s="70"/>
    </row>
    <row r="47" spans="1:70" ht="24.6" customHeight="1" outlineLevel="1" x14ac:dyDescent="0.25">
      <c r="A47" s="642" t="s">
        <v>106</v>
      </c>
      <c r="B47" s="643"/>
      <c r="C47" s="643"/>
      <c r="D47" s="643"/>
      <c r="E47" s="643"/>
      <c r="F47" s="643"/>
      <c r="G47" s="644"/>
      <c r="H47" s="122"/>
      <c r="I47" s="122"/>
      <c r="J47" s="122"/>
      <c r="K47" s="123"/>
      <c r="L47" s="123"/>
      <c r="M47" s="123"/>
      <c r="N47" s="123"/>
      <c r="O47" s="123"/>
      <c r="P47" s="123"/>
      <c r="Q47" s="139"/>
      <c r="R47" s="132"/>
      <c r="S47" s="132"/>
      <c r="T47" s="132"/>
      <c r="U47" s="132"/>
      <c r="V47" s="132"/>
      <c r="W47" s="132"/>
      <c r="X47" s="132"/>
      <c r="Y47" s="132"/>
      <c r="Z47" s="132"/>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70"/>
    </row>
    <row r="48" spans="1:70" ht="33" customHeight="1" outlineLevel="1" x14ac:dyDescent="0.25">
      <c r="A48" s="590" t="s">
        <v>160</v>
      </c>
      <c r="B48" s="591"/>
      <c r="C48" s="591"/>
      <c r="D48" s="591"/>
      <c r="E48" s="591"/>
      <c r="F48" s="591"/>
      <c r="G48" s="592"/>
      <c r="H48" s="138"/>
      <c r="I48" s="138"/>
      <c r="J48" s="123"/>
      <c r="K48" s="123"/>
      <c r="L48" s="123"/>
      <c r="M48" s="123"/>
      <c r="N48" s="123"/>
      <c r="O48" s="123"/>
      <c r="P48" s="123"/>
      <c r="Q48" s="123"/>
      <c r="R48" s="123"/>
      <c r="S48" s="123"/>
      <c r="T48" s="123"/>
      <c r="U48" s="123"/>
      <c r="V48" s="123"/>
      <c r="W48" s="123"/>
      <c r="X48" s="133"/>
      <c r="Y48" s="133"/>
      <c r="Z48" s="133"/>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70"/>
    </row>
    <row r="49" spans="1:70" ht="24.6" customHeight="1" outlineLevel="1" x14ac:dyDescent="0.25">
      <c r="A49" s="593" t="s">
        <v>107</v>
      </c>
      <c r="B49" s="594"/>
      <c r="C49" s="594"/>
      <c r="D49" s="594"/>
      <c r="E49" s="594"/>
      <c r="F49" s="594"/>
      <c r="G49" s="595"/>
      <c r="H49" s="138"/>
      <c r="I49" s="138"/>
      <c r="J49" s="123"/>
      <c r="K49" s="123"/>
      <c r="L49" s="123"/>
      <c r="M49" s="123"/>
      <c r="N49" s="123"/>
      <c r="O49" s="123"/>
      <c r="P49" s="123"/>
      <c r="Q49" s="123"/>
      <c r="R49" s="123"/>
      <c r="S49" s="123"/>
      <c r="T49" s="123"/>
      <c r="U49" s="123"/>
      <c r="V49" s="123"/>
      <c r="W49" s="123"/>
      <c r="X49" s="133"/>
      <c r="Y49" s="133"/>
      <c r="Z49" s="133"/>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70"/>
    </row>
    <row r="50" spans="1:70" ht="9.9499999999999993" customHeight="1" x14ac:dyDescent="0.25">
      <c r="H50" s="134"/>
      <c r="I50" s="134"/>
      <c r="J50" s="123"/>
      <c r="K50" s="123"/>
      <c r="L50" s="123"/>
      <c r="M50" s="123"/>
      <c r="N50" s="123"/>
      <c r="O50" s="123"/>
      <c r="P50" s="123"/>
      <c r="Q50" s="123"/>
      <c r="R50" s="123"/>
      <c r="S50" s="123"/>
      <c r="T50" s="123"/>
      <c r="U50" s="123"/>
      <c r="V50" s="123"/>
      <c r="W50" s="123"/>
    </row>
    <row r="51" spans="1:70" s="1" customFormat="1" ht="47.25" customHeight="1" x14ac:dyDescent="0.35">
      <c r="A51" s="586" t="s">
        <v>268</v>
      </c>
      <c r="B51" s="587"/>
      <c r="C51" s="587"/>
      <c r="D51" s="587"/>
      <c r="E51" s="587"/>
      <c r="F51" s="587"/>
      <c r="G51" s="635"/>
      <c r="H51" s="474"/>
      <c r="I51" s="474"/>
      <c r="J51" s="123"/>
      <c r="K51" s="123"/>
      <c r="L51" s="123"/>
      <c r="M51" s="123"/>
      <c r="N51" s="123"/>
      <c r="O51" s="123"/>
      <c r="P51" s="123"/>
      <c r="Q51" s="123"/>
      <c r="R51" s="123"/>
      <c r="S51" s="123"/>
      <c r="T51" s="123"/>
      <c r="U51" s="123"/>
      <c r="V51" s="123"/>
      <c r="W51" s="123"/>
      <c r="X51" s="130"/>
      <c r="Y51" s="130"/>
      <c r="Z51" s="130"/>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7"/>
      <c r="BO51" s="7"/>
      <c r="BP51" s="7"/>
      <c r="BQ51" s="7"/>
    </row>
    <row r="52" spans="1:70" s="1" customFormat="1" ht="29.25" customHeight="1" outlineLevel="1" thickBot="1" x14ac:dyDescent="0.4">
      <c r="A52" s="50"/>
      <c r="B52" s="375" t="s">
        <v>9</v>
      </c>
      <c r="C52" s="93" t="s">
        <v>51</v>
      </c>
      <c r="D52" s="94">
        <v>2018</v>
      </c>
      <c r="E52" s="95">
        <v>2019</v>
      </c>
      <c r="F52" s="588">
        <v>2020</v>
      </c>
      <c r="G52" s="588"/>
      <c r="H52" s="135"/>
      <c r="I52" s="135"/>
      <c r="J52" s="123"/>
      <c r="K52" s="123"/>
      <c r="L52" s="123"/>
      <c r="M52" s="123"/>
      <c r="N52" s="123"/>
      <c r="O52" s="123"/>
      <c r="P52" s="123"/>
      <c r="Q52" s="123"/>
      <c r="R52" s="123"/>
      <c r="S52" s="123"/>
      <c r="T52" s="123"/>
      <c r="U52" s="123"/>
      <c r="V52" s="123"/>
      <c r="W52" s="123"/>
      <c r="X52" s="130"/>
      <c r="Y52" s="130"/>
      <c r="Z52" s="130"/>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70" s="1" customFormat="1" ht="23.45" customHeight="1" outlineLevel="1" x14ac:dyDescent="0.35">
      <c r="A53" s="7"/>
      <c r="B53" s="376" t="s">
        <v>27</v>
      </c>
      <c r="C53" s="97">
        <v>29850000</v>
      </c>
      <c r="D53" s="98">
        <v>15000000</v>
      </c>
      <c r="E53" s="99" t="s">
        <v>46</v>
      </c>
      <c r="F53" s="589" t="s">
        <v>47</v>
      </c>
      <c r="G53" s="589"/>
      <c r="H53" s="135"/>
      <c r="I53" s="135"/>
      <c r="J53" s="123"/>
      <c r="K53" s="123"/>
      <c r="L53" s="123"/>
      <c r="M53" s="123"/>
      <c r="N53" s="123"/>
      <c r="O53" s="123"/>
      <c r="P53" s="123"/>
      <c r="Q53" s="123"/>
      <c r="R53" s="123"/>
      <c r="S53" s="123"/>
      <c r="T53" s="123"/>
      <c r="U53" s="123"/>
      <c r="V53" s="123"/>
      <c r="W53" s="123"/>
      <c r="X53" s="130"/>
      <c r="Y53" s="130"/>
      <c r="Z53" s="130"/>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70" s="1" customFormat="1" ht="23.45" customHeight="1" outlineLevel="1" x14ac:dyDescent="0.35">
      <c r="A54" s="50"/>
      <c r="B54" s="377" t="s">
        <v>25</v>
      </c>
      <c r="C54" s="101">
        <v>0</v>
      </c>
      <c r="D54" s="102">
        <v>0</v>
      </c>
      <c r="E54" s="103" t="s">
        <v>46</v>
      </c>
      <c r="F54" s="576" t="s">
        <v>47</v>
      </c>
      <c r="G54" s="576"/>
      <c r="H54" s="135"/>
      <c r="I54" s="135"/>
      <c r="J54" s="123"/>
      <c r="K54" s="123"/>
      <c r="L54" s="123"/>
      <c r="M54" s="123"/>
      <c r="N54" s="123"/>
      <c r="O54" s="123"/>
      <c r="P54" s="123"/>
      <c r="Q54" s="123"/>
      <c r="R54" s="123"/>
      <c r="S54" s="123"/>
      <c r="T54" s="123"/>
      <c r="U54" s="123"/>
      <c r="V54" s="123"/>
      <c r="W54" s="123"/>
      <c r="X54" s="131"/>
      <c r="Y54" s="131"/>
      <c r="Z54" s="131"/>
      <c r="AA54" s="317" t="s">
        <v>36</v>
      </c>
      <c r="AB54" s="317">
        <v>2.4</v>
      </c>
      <c r="AC54" s="206"/>
      <c r="AD54" s="113"/>
      <c r="AE54" s="113"/>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70" s="1" customFormat="1" ht="23.45" customHeight="1" outlineLevel="1" x14ac:dyDescent="0.35">
      <c r="A55" s="50"/>
      <c r="B55" s="377" t="s">
        <v>26</v>
      </c>
      <c r="C55" s="101">
        <v>1</v>
      </c>
      <c r="D55" s="102">
        <v>1</v>
      </c>
      <c r="E55" s="103" t="s">
        <v>46</v>
      </c>
      <c r="F55" s="576" t="s">
        <v>47</v>
      </c>
      <c r="G55" s="576"/>
      <c r="H55" s="135"/>
      <c r="I55" s="135"/>
      <c r="J55" s="123"/>
      <c r="K55" s="123"/>
      <c r="L55" s="123"/>
      <c r="M55" s="123"/>
      <c r="N55" s="123"/>
      <c r="O55" s="123"/>
      <c r="P55" s="123"/>
      <c r="Q55" s="123"/>
      <c r="R55" s="123"/>
      <c r="S55" s="123"/>
      <c r="T55" s="123"/>
      <c r="U55" s="123"/>
      <c r="V55" s="123"/>
      <c r="W55" s="123"/>
      <c r="X55" s="131"/>
      <c r="Y55" s="131"/>
      <c r="Z55" s="131"/>
      <c r="AA55" s="80" t="s">
        <v>200</v>
      </c>
      <c r="AB55" s="206"/>
      <c r="AC55" s="206"/>
      <c r="AD55" s="113"/>
      <c r="AE55" s="113"/>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70" s="1" customFormat="1" ht="12" customHeight="1" outlineLevel="1" x14ac:dyDescent="0.35">
      <c r="A56" s="50"/>
      <c r="B56" s="475"/>
      <c r="C56" s="476"/>
      <c r="D56" s="477"/>
      <c r="E56" s="477"/>
      <c r="F56" s="477"/>
      <c r="G56" s="478"/>
      <c r="H56" s="71"/>
      <c r="I56" s="71"/>
      <c r="J56" s="123"/>
      <c r="K56" s="123"/>
      <c r="L56" s="123"/>
      <c r="M56" s="123"/>
      <c r="N56" s="123"/>
      <c r="O56" s="123"/>
      <c r="P56" s="123"/>
      <c r="Q56" s="123"/>
      <c r="R56" s="123"/>
      <c r="S56" s="123"/>
      <c r="T56" s="123"/>
      <c r="U56" s="123"/>
      <c r="V56" s="123"/>
      <c r="W56" s="123"/>
      <c r="X56" s="130"/>
      <c r="Y56" s="130"/>
      <c r="Z56" s="130"/>
      <c r="AB56" s="80"/>
      <c r="AC56" s="80"/>
      <c r="AD56" s="6"/>
      <c r="AE56" s="6"/>
      <c r="AF56" s="6"/>
      <c r="AG56" s="6"/>
      <c r="AH56" s="6"/>
      <c r="AI56" s="6"/>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70" ht="21" outlineLevel="1" x14ac:dyDescent="0.35">
      <c r="A57" s="628" t="s">
        <v>108</v>
      </c>
      <c r="B57" s="577"/>
      <c r="C57" s="577"/>
      <c r="D57" s="577"/>
      <c r="E57" s="577"/>
      <c r="F57" s="577"/>
      <c r="G57" s="578"/>
      <c r="H57" s="636" t="s">
        <v>1</v>
      </c>
      <c r="I57" s="637"/>
      <c r="J57" s="637"/>
      <c r="K57" s="637"/>
      <c r="L57" s="638"/>
      <c r="M57" s="582" t="s">
        <v>43</v>
      </c>
      <c r="N57" s="583"/>
      <c r="O57" s="583"/>
      <c r="P57" s="583"/>
      <c r="Q57" s="584"/>
      <c r="R57" s="639" t="s">
        <v>233</v>
      </c>
      <c r="S57" s="640"/>
      <c r="T57" s="640"/>
      <c r="U57" s="640"/>
      <c r="V57" s="641"/>
      <c r="W57" s="50"/>
      <c r="X57" s="123"/>
      <c r="Y57" s="123"/>
      <c r="Z57" s="123"/>
      <c r="AA57" s="50"/>
      <c r="AB57" s="50"/>
      <c r="AC57" s="50"/>
      <c r="AD57" s="632" t="s">
        <v>11</v>
      </c>
      <c r="AE57" s="633"/>
      <c r="AF57" s="633"/>
      <c r="AG57" s="633"/>
      <c r="AH57" s="634"/>
      <c r="AI57" s="632" t="s">
        <v>16</v>
      </c>
      <c r="AJ57" s="633"/>
      <c r="AK57" s="633"/>
      <c r="AL57" s="633"/>
      <c r="AM57" s="634"/>
      <c r="AN57" s="632" t="s">
        <v>24</v>
      </c>
      <c r="AO57" s="633"/>
      <c r="AP57" s="633"/>
      <c r="AQ57" s="633"/>
      <c r="AR57" s="634"/>
      <c r="AS57" s="632" t="s">
        <v>13</v>
      </c>
      <c r="AT57" s="633"/>
      <c r="AU57" s="633"/>
      <c r="AV57" s="633"/>
      <c r="AW57" s="634"/>
      <c r="AX57" s="632" t="s">
        <v>14</v>
      </c>
      <c r="AY57" s="633"/>
      <c r="AZ57" s="633"/>
      <c r="BA57" s="633"/>
      <c r="BB57" s="634"/>
      <c r="BC57" s="632" t="s">
        <v>12</v>
      </c>
      <c r="BD57" s="633"/>
      <c r="BE57" s="633"/>
      <c r="BF57" s="633"/>
      <c r="BG57" s="634"/>
      <c r="BH57" s="632" t="s">
        <v>17</v>
      </c>
      <c r="BI57" s="633"/>
      <c r="BJ57" s="633"/>
      <c r="BK57" s="633"/>
      <c r="BL57" s="634"/>
      <c r="BM57" s="632" t="s">
        <v>15</v>
      </c>
      <c r="BN57" s="633"/>
      <c r="BO57" s="633"/>
      <c r="BP57" s="633"/>
      <c r="BQ57" s="634"/>
    </row>
    <row r="58" spans="1:70" ht="29.45" customHeight="1" outlineLevel="1" thickBot="1" x14ac:dyDescent="0.3">
      <c r="A58" s="35" t="s">
        <v>6</v>
      </c>
      <c r="B58" s="118" t="s">
        <v>8</v>
      </c>
      <c r="C58" s="118" t="s">
        <v>3</v>
      </c>
      <c r="D58" s="598" t="s">
        <v>68</v>
      </c>
      <c r="E58" s="599"/>
      <c r="F58" s="146" t="s">
        <v>10</v>
      </c>
      <c r="G58" s="146" t="s">
        <v>0</v>
      </c>
      <c r="H58" s="146" t="s">
        <v>22</v>
      </c>
      <c r="I58" s="146" t="s">
        <v>30</v>
      </c>
      <c r="J58" s="146" t="s">
        <v>29</v>
      </c>
      <c r="K58" s="146" t="s">
        <v>23</v>
      </c>
      <c r="L58" s="146" t="s">
        <v>49</v>
      </c>
      <c r="M58" s="147" t="s">
        <v>22</v>
      </c>
      <c r="N58" s="148" t="s">
        <v>30</v>
      </c>
      <c r="O58" s="147" t="s">
        <v>29</v>
      </c>
      <c r="P58" s="148" t="s">
        <v>23</v>
      </c>
      <c r="Q58" s="147" t="s">
        <v>49</v>
      </c>
      <c r="R58" s="149" t="s">
        <v>22</v>
      </c>
      <c r="S58" s="150" t="s">
        <v>30</v>
      </c>
      <c r="T58" s="149" t="s">
        <v>29</v>
      </c>
      <c r="U58" s="150" t="s">
        <v>23</v>
      </c>
      <c r="V58" s="149" t="s">
        <v>49</v>
      </c>
      <c r="W58" s="50"/>
      <c r="X58" s="123"/>
      <c r="Y58" s="123"/>
      <c r="Z58" s="123"/>
      <c r="AA58" s="50"/>
      <c r="AB58" s="50"/>
      <c r="AC58" s="50"/>
      <c r="AD58" s="159" t="s">
        <v>22</v>
      </c>
      <c r="AE58" s="159" t="s">
        <v>30</v>
      </c>
      <c r="AF58" s="159" t="s">
        <v>29</v>
      </c>
      <c r="AG58" s="159" t="s">
        <v>23</v>
      </c>
      <c r="AH58" s="160" t="s">
        <v>49</v>
      </c>
      <c r="AI58" s="161" t="s">
        <v>22</v>
      </c>
      <c r="AJ58" s="159" t="s">
        <v>30</v>
      </c>
      <c r="AK58" s="159" t="s">
        <v>29</v>
      </c>
      <c r="AL58" s="159" t="s">
        <v>23</v>
      </c>
      <c r="AM58" s="160" t="s">
        <v>49</v>
      </c>
      <c r="AN58" s="161" t="s">
        <v>22</v>
      </c>
      <c r="AO58" s="159" t="s">
        <v>30</v>
      </c>
      <c r="AP58" s="159" t="s">
        <v>29</v>
      </c>
      <c r="AQ58" s="159" t="s">
        <v>23</v>
      </c>
      <c r="AR58" s="160" t="s">
        <v>49</v>
      </c>
      <c r="AS58" s="161" t="s">
        <v>22</v>
      </c>
      <c r="AT58" s="159" t="s">
        <v>30</v>
      </c>
      <c r="AU58" s="159" t="s">
        <v>29</v>
      </c>
      <c r="AV58" s="159" t="s">
        <v>23</v>
      </c>
      <c r="AW58" s="160" t="s">
        <v>49</v>
      </c>
      <c r="AX58" s="161" t="s">
        <v>22</v>
      </c>
      <c r="AY58" s="159" t="s">
        <v>30</v>
      </c>
      <c r="AZ58" s="159" t="s">
        <v>29</v>
      </c>
      <c r="BA58" s="159" t="s">
        <v>23</v>
      </c>
      <c r="BB58" s="160" t="s">
        <v>49</v>
      </c>
      <c r="BC58" s="161" t="s">
        <v>22</v>
      </c>
      <c r="BD58" s="159" t="s">
        <v>30</v>
      </c>
      <c r="BE58" s="159" t="s">
        <v>29</v>
      </c>
      <c r="BF58" s="159" t="s">
        <v>23</v>
      </c>
      <c r="BG58" s="160"/>
      <c r="BH58" s="161" t="s">
        <v>22</v>
      </c>
      <c r="BI58" s="159" t="s">
        <v>30</v>
      </c>
      <c r="BJ58" s="159" t="s">
        <v>29</v>
      </c>
      <c r="BK58" s="159" t="s">
        <v>23</v>
      </c>
      <c r="BL58" s="160"/>
      <c r="BM58" s="161" t="s">
        <v>22</v>
      </c>
      <c r="BN58" s="159" t="s">
        <v>30</v>
      </c>
      <c r="BO58" s="159" t="s">
        <v>29</v>
      </c>
      <c r="BP58" s="159" t="s">
        <v>23</v>
      </c>
      <c r="BQ58" s="159" t="s">
        <v>49</v>
      </c>
    </row>
    <row r="59" spans="1:70" ht="123.75" customHeight="1" outlineLevel="1" x14ac:dyDescent="0.25">
      <c r="A59" s="479" t="s">
        <v>18</v>
      </c>
      <c r="B59" s="311" t="s">
        <v>189</v>
      </c>
      <c r="C59" s="311" t="s">
        <v>237</v>
      </c>
      <c r="D59" s="659" t="s">
        <v>78</v>
      </c>
      <c r="E59" s="660"/>
      <c r="F59" s="174" t="s">
        <v>224</v>
      </c>
      <c r="G59" s="230"/>
      <c r="H59" s="230"/>
      <c r="I59" s="230"/>
      <c r="J59" s="230"/>
      <c r="K59" s="230">
        <v>627</v>
      </c>
      <c r="L59" s="230"/>
      <c r="M59" s="231">
        <f>(1150*40)/100</f>
        <v>460</v>
      </c>
      <c r="N59" s="232"/>
      <c r="O59" s="233"/>
      <c r="P59" s="234">
        <f>(1150*60)/100</f>
        <v>690</v>
      </c>
      <c r="Q59" s="233"/>
      <c r="R59" s="540">
        <v>1000</v>
      </c>
      <c r="S59" s="541"/>
      <c r="T59" s="542"/>
      <c r="U59" s="540">
        <v>1000</v>
      </c>
      <c r="V59" s="542"/>
      <c r="W59" s="50"/>
      <c r="X59" s="123"/>
      <c r="Y59" s="123"/>
      <c r="Z59" s="123"/>
      <c r="AA59" s="106"/>
      <c r="AB59" s="106"/>
      <c r="AC59" s="10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6"/>
    </row>
    <row r="60" spans="1:70" ht="9.9499999999999993" customHeight="1" outlineLevel="1" x14ac:dyDescent="0.35">
      <c r="A60" s="50"/>
      <c r="B60" s="71"/>
      <c r="C60" s="71"/>
      <c r="D60" s="71"/>
      <c r="E60" s="71"/>
      <c r="F60" s="71"/>
      <c r="G60" s="71"/>
      <c r="H60" s="71"/>
      <c r="I60" s="71"/>
      <c r="J60" s="71"/>
      <c r="K60" s="71"/>
      <c r="L60" s="50"/>
      <c r="M60" s="50"/>
      <c r="N60" s="50"/>
      <c r="O60" s="50"/>
      <c r="P60" s="50"/>
      <c r="Q60" s="50"/>
      <c r="R60" s="7"/>
      <c r="S60" s="7"/>
      <c r="T60" s="50"/>
      <c r="U60" s="50"/>
      <c r="V60" s="50"/>
      <c r="W60" s="50"/>
      <c r="X60" s="123"/>
      <c r="Y60" s="123"/>
      <c r="Z60" s="123"/>
      <c r="AA60" s="104"/>
      <c r="AB60" s="104"/>
      <c r="AC60" s="104"/>
      <c r="AD60" s="105"/>
      <c r="AE60" s="105"/>
      <c r="AF60" s="105"/>
      <c r="AG60" s="105"/>
      <c r="AH60" s="105"/>
      <c r="AI60" s="105"/>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70"/>
      <c r="BQ60" s="70"/>
      <c r="BR60" s="70"/>
    </row>
    <row r="61" spans="1:70" ht="21" outlineLevel="1" x14ac:dyDescent="0.35">
      <c r="A61" s="421" t="s">
        <v>109</v>
      </c>
      <c r="B61" s="379"/>
      <c r="C61" s="379"/>
      <c r="D61" s="379"/>
      <c r="E61" s="379"/>
      <c r="F61" s="379"/>
      <c r="G61" s="380"/>
      <c r="H61" s="473"/>
      <c r="I61" s="473"/>
      <c r="J61" s="473"/>
      <c r="K61" s="473"/>
      <c r="L61" s="473"/>
      <c r="M61" s="473"/>
      <c r="N61" s="473"/>
      <c r="O61" s="473"/>
      <c r="P61" s="473"/>
      <c r="Q61" s="473"/>
      <c r="R61" s="123"/>
      <c r="S61" s="123"/>
      <c r="T61" s="123"/>
      <c r="U61" s="123"/>
      <c r="V61" s="123"/>
      <c r="W61" s="123"/>
      <c r="X61" s="123"/>
      <c r="Y61" s="123"/>
      <c r="Z61" s="123"/>
      <c r="AA61" s="70"/>
      <c r="AB61" s="70"/>
      <c r="AC61" s="70"/>
      <c r="AD61" s="570"/>
      <c r="AE61" s="570"/>
      <c r="AF61" s="570"/>
      <c r="AG61" s="570"/>
      <c r="AH61" s="570"/>
      <c r="AI61" s="570"/>
      <c r="AJ61" s="570"/>
      <c r="AK61" s="570"/>
      <c r="AL61" s="570"/>
      <c r="AM61" s="570"/>
      <c r="AN61" s="570"/>
      <c r="AO61" s="570"/>
      <c r="AP61" s="570"/>
      <c r="AQ61" s="570"/>
      <c r="AR61" s="570"/>
      <c r="AS61" s="570"/>
      <c r="AT61" s="570"/>
      <c r="AU61" s="570"/>
      <c r="AV61" s="570"/>
      <c r="AW61" s="570"/>
      <c r="AX61" s="570"/>
      <c r="AY61" s="570"/>
      <c r="AZ61" s="570"/>
      <c r="BA61" s="570"/>
      <c r="BB61" s="570"/>
      <c r="BC61" s="570"/>
      <c r="BD61" s="570"/>
      <c r="BE61" s="570"/>
      <c r="BF61" s="570"/>
      <c r="BG61" s="570"/>
      <c r="BH61" s="570"/>
      <c r="BI61" s="570"/>
      <c r="BJ61" s="570"/>
      <c r="BK61" s="570"/>
      <c r="BL61" s="570"/>
      <c r="BM61" s="570"/>
      <c r="BN61" s="570"/>
      <c r="BO61" s="570"/>
      <c r="BP61" s="570"/>
      <c r="BQ61" s="570"/>
      <c r="BR61" s="70"/>
    </row>
    <row r="62" spans="1:70" ht="24.6" customHeight="1" outlineLevel="1" x14ac:dyDescent="0.25">
      <c r="A62" s="629" t="s">
        <v>155</v>
      </c>
      <c r="B62" s="630"/>
      <c r="C62" s="630"/>
      <c r="D62" s="630"/>
      <c r="E62" s="630"/>
      <c r="F62" s="630"/>
      <c r="G62" s="631"/>
      <c r="H62" s="122"/>
      <c r="I62" s="122"/>
      <c r="J62" s="122"/>
      <c r="K62" s="123"/>
      <c r="L62" s="123"/>
      <c r="M62" s="123"/>
      <c r="N62" s="123"/>
      <c r="O62" s="123"/>
      <c r="P62" s="123"/>
      <c r="Q62" s="139"/>
      <c r="R62" s="132"/>
      <c r="S62" s="132"/>
      <c r="T62" s="132"/>
      <c r="U62" s="132"/>
      <c r="V62" s="132"/>
      <c r="W62" s="132"/>
      <c r="X62" s="132"/>
      <c r="Y62" s="132"/>
      <c r="Z62" s="132"/>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70"/>
    </row>
    <row r="63" spans="1:70" ht="9.9499999999999993" customHeight="1" x14ac:dyDescent="0.25">
      <c r="H63" s="134"/>
      <c r="I63" s="134"/>
      <c r="J63" s="134"/>
      <c r="K63" s="134"/>
      <c r="L63" s="134"/>
      <c r="M63" s="134"/>
      <c r="N63" s="134"/>
      <c r="O63" s="134"/>
      <c r="P63" s="134"/>
      <c r="Q63" s="134"/>
      <c r="R63" s="134"/>
      <c r="S63" s="134"/>
      <c r="T63" s="134"/>
      <c r="U63" s="134"/>
      <c r="V63" s="134"/>
      <c r="W63" s="134"/>
    </row>
    <row r="64" spans="1:70" s="1" customFormat="1" ht="65.25" customHeight="1" x14ac:dyDescent="0.35">
      <c r="A64" s="661" t="s">
        <v>269</v>
      </c>
      <c r="B64" s="662"/>
      <c r="C64" s="662"/>
      <c r="D64" s="662"/>
      <c r="E64" s="662"/>
      <c r="F64" s="662"/>
      <c r="G64" s="663"/>
      <c r="H64" s="474"/>
      <c r="I64" s="474"/>
      <c r="J64" s="474"/>
      <c r="K64" s="474"/>
      <c r="L64" s="474"/>
      <c r="M64" s="474"/>
      <c r="N64" s="474"/>
      <c r="O64" s="474"/>
      <c r="P64" s="130"/>
      <c r="Q64" s="130"/>
      <c r="R64" s="130"/>
      <c r="S64" s="130"/>
      <c r="T64" s="130"/>
      <c r="U64" s="130"/>
      <c r="V64" s="130"/>
      <c r="W64" s="130"/>
      <c r="X64" s="130"/>
      <c r="Y64" s="130"/>
      <c r="Z64" s="130"/>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7"/>
      <c r="BO64" s="7"/>
      <c r="BP64" s="7"/>
      <c r="BQ64" s="7"/>
    </row>
    <row r="65" spans="1:70" s="1" customFormat="1" ht="29.25" customHeight="1" outlineLevel="1" thickBot="1" x14ac:dyDescent="0.4">
      <c r="A65" s="50"/>
      <c r="B65" s="375" t="s">
        <v>9</v>
      </c>
      <c r="C65" s="93" t="s">
        <v>51</v>
      </c>
      <c r="D65" s="94">
        <v>2018</v>
      </c>
      <c r="E65" s="95">
        <v>2019</v>
      </c>
      <c r="F65" s="588">
        <v>2020</v>
      </c>
      <c r="G65" s="588"/>
      <c r="H65" s="135"/>
      <c r="I65" s="135"/>
      <c r="J65" s="135"/>
      <c r="K65" s="135"/>
      <c r="L65" s="135"/>
      <c r="M65" s="135"/>
      <c r="N65" s="130"/>
      <c r="O65" s="130"/>
      <c r="P65" s="130"/>
      <c r="Q65" s="664"/>
      <c r="R65" s="664"/>
      <c r="S65" s="664"/>
      <c r="T65" s="664"/>
      <c r="U65" s="664"/>
      <c r="V65" s="664"/>
      <c r="W65" s="130"/>
      <c r="X65" s="130"/>
      <c r="Y65" s="130"/>
      <c r="Z65" s="130"/>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70" s="1" customFormat="1" ht="23.45" customHeight="1" outlineLevel="1" x14ac:dyDescent="0.35">
      <c r="A66" s="7"/>
      <c r="B66" s="376" t="s">
        <v>27</v>
      </c>
      <c r="C66" s="97">
        <v>29850000</v>
      </c>
      <c r="D66" s="98">
        <v>43356000</v>
      </c>
      <c r="E66" s="99" t="s">
        <v>46</v>
      </c>
      <c r="F66" s="589" t="s">
        <v>47</v>
      </c>
      <c r="G66" s="589"/>
      <c r="H66" s="135"/>
      <c r="I66" s="135"/>
      <c r="J66" s="135"/>
      <c r="K66" s="135"/>
      <c r="L66" s="135"/>
      <c r="M66" s="135"/>
      <c r="N66" s="130"/>
      <c r="O66" s="130"/>
      <c r="P66" s="131"/>
      <c r="Q66" s="131"/>
      <c r="R66" s="131"/>
      <c r="S66" s="131"/>
      <c r="T66" s="131"/>
      <c r="U66" s="130"/>
      <c r="V66" s="130"/>
      <c r="W66" s="130"/>
      <c r="X66" s="130"/>
      <c r="Y66" s="130"/>
      <c r="Z66" s="130"/>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70" s="1" customFormat="1" ht="23.45" customHeight="1" outlineLevel="1" x14ac:dyDescent="0.35">
      <c r="A67" s="50"/>
      <c r="B67" s="377" t="s">
        <v>25</v>
      </c>
      <c r="C67" s="101">
        <v>0</v>
      </c>
      <c r="D67" s="102">
        <v>0</v>
      </c>
      <c r="E67" s="103" t="s">
        <v>46</v>
      </c>
      <c r="F67" s="576" t="s">
        <v>47</v>
      </c>
      <c r="G67" s="576"/>
      <c r="H67" s="135"/>
      <c r="I67" s="135"/>
      <c r="J67" s="135"/>
      <c r="K67" s="135"/>
      <c r="L67" s="135"/>
      <c r="M67" s="135"/>
      <c r="N67" s="135"/>
      <c r="O67" s="135"/>
      <c r="P67" s="135"/>
      <c r="Q67" s="130"/>
      <c r="R67" s="130"/>
      <c r="S67" s="130"/>
      <c r="T67" s="131"/>
      <c r="U67" s="131"/>
      <c r="V67" s="131"/>
      <c r="W67" s="131"/>
      <c r="X67" s="131"/>
      <c r="Y67" s="131"/>
      <c r="Z67" s="131"/>
      <c r="AA67" s="317" t="s">
        <v>36</v>
      </c>
      <c r="AB67" s="317">
        <v>2.5</v>
      </c>
      <c r="AC67" s="206"/>
      <c r="AD67" s="169"/>
      <c r="AE67" s="169"/>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70" s="1" customFormat="1" ht="23.45" customHeight="1" outlineLevel="1" x14ac:dyDescent="0.35">
      <c r="A68" s="50"/>
      <c r="B68" s="377" t="s">
        <v>26</v>
      </c>
      <c r="C68" s="101">
        <v>1</v>
      </c>
      <c r="D68" s="102">
        <v>1</v>
      </c>
      <c r="E68" s="103" t="s">
        <v>46</v>
      </c>
      <c r="F68" s="576" t="s">
        <v>47</v>
      </c>
      <c r="G68" s="576"/>
      <c r="H68" s="135"/>
      <c r="I68" s="135"/>
      <c r="J68" s="135"/>
      <c r="K68" s="135"/>
      <c r="L68" s="135"/>
      <c r="M68" s="135"/>
      <c r="N68" s="135"/>
      <c r="O68" s="135"/>
      <c r="P68" s="135"/>
      <c r="Q68" s="130"/>
      <c r="R68" s="130"/>
      <c r="S68" s="130"/>
      <c r="T68" s="131"/>
      <c r="U68" s="131"/>
      <c r="V68" s="131"/>
      <c r="W68" s="131"/>
      <c r="X68" s="131"/>
      <c r="Y68" s="131"/>
      <c r="Z68" s="131"/>
      <c r="AA68" s="80" t="s">
        <v>200</v>
      </c>
      <c r="AB68" s="206"/>
      <c r="AC68" s="206"/>
      <c r="AD68" s="169"/>
      <c r="AE68" s="169"/>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70" s="1" customFormat="1" ht="9.9499999999999993" customHeight="1" outlineLevel="1" x14ac:dyDescent="0.35">
      <c r="A69" s="50"/>
      <c r="B69" s="3"/>
      <c r="C69" s="3"/>
      <c r="D69" s="71"/>
      <c r="E69" s="71"/>
      <c r="F69" s="71"/>
      <c r="G69" s="71"/>
      <c r="H69" s="71"/>
      <c r="I69" s="71"/>
      <c r="J69" s="71"/>
      <c r="K69" s="71"/>
      <c r="L69" s="71"/>
      <c r="M69" s="71"/>
      <c r="N69" s="71"/>
      <c r="O69" s="71"/>
      <c r="P69" s="71"/>
      <c r="Q69" s="7"/>
      <c r="R69" s="7"/>
      <c r="S69" s="7"/>
      <c r="T69" s="7"/>
      <c r="U69" s="7"/>
      <c r="V69" s="7"/>
      <c r="W69" s="7"/>
      <c r="X69" s="130"/>
      <c r="Y69" s="130"/>
      <c r="Z69" s="130"/>
      <c r="AB69" s="80"/>
      <c r="AC69" s="80"/>
      <c r="AD69" s="6"/>
      <c r="AE69" s="6"/>
      <c r="AF69" s="6"/>
      <c r="AG69" s="6"/>
      <c r="AH69" s="6"/>
      <c r="AI69" s="6"/>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70" ht="21" outlineLevel="1" x14ac:dyDescent="0.35">
      <c r="A70" s="577" t="s">
        <v>161</v>
      </c>
      <c r="B70" s="577"/>
      <c r="C70" s="577"/>
      <c r="D70" s="577"/>
      <c r="E70" s="577"/>
      <c r="F70" s="577"/>
      <c r="G70" s="578"/>
      <c r="H70" s="636" t="s">
        <v>1</v>
      </c>
      <c r="I70" s="637"/>
      <c r="J70" s="637"/>
      <c r="K70" s="637"/>
      <c r="L70" s="638"/>
      <c r="M70" s="582" t="s">
        <v>43</v>
      </c>
      <c r="N70" s="583"/>
      <c r="O70" s="583"/>
      <c r="P70" s="583"/>
      <c r="Q70" s="584"/>
      <c r="R70" s="639" t="s">
        <v>50</v>
      </c>
      <c r="S70" s="640"/>
      <c r="T70" s="640"/>
      <c r="U70" s="640"/>
      <c r="V70" s="641"/>
      <c r="W70" s="50"/>
      <c r="X70" s="123"/>
      <c r="Y70" s="123"/>
      <c r="Z70" s="123"/>
      <c r="AA70" s="50"/>
      <c r="AB70" s="50"/>
      <c r="AC70" s="50"/>
      <c r="AD70" s="585" t="s">
        <v>11</v>
      </c>
      <c r="AE70" s="565"/>
      <c r="AF70" s="565"/>
      <c r="AG70" s="565"/>
      <c r="AH70" s="566"/>
      <c r="AI70" s="564" t="s">
        <v>16</v>
      </c>
      <c r="AJ70" s="565"/>
      <c r="AK70" s="565"/>
      <c r="AL70" s="565"/>
      <c r="AM70" s="566"/>
      <c r="AN70" s="564" t="s">
        <v>24</v>
      </c>
      <c r="AO70" s="565"/>
      <c r="AP70" s="565"/>
      <c r="AQ70" s="565"/>
      <c r="AR70" s="566"/>
      <c r="AS70" s="564" t="s">
        <v>13</v>
      </c>
      <c r="AT70" s="565"/>
      <c r="AU70" s="565"/>
      <c r="AV70" s="565"/>
      <c r="AW70" s="566"/>
      <c r="AX70" s="564" t="s">
        <v>14</v>
      </c>
      <c r="AY70" s="565"/>
      <c r="AZ70" s="565"/>
      <c r="BA70" s="565"/>
      <c r="BB70" s="566"/>
      <c r="BC70" s="564" t="s">
        <v>12</v>
      </c>
      <c r="BD70" s="565"/>
      <c r="BE70" s="565"/>
      <c r="BF70" s="565"/>
      <c r="BG70" s="566"/>
      <c r="BH70" s="564" t="s">
        <v>17</v>
      </c>
      <c r="BI70" s="565"/>
      <c r="BJ70" s="565"/>
      <c r="BK70" s="565"/>
      <c r="BL70" s="566"/>
      <c r="BM70" s="564" t="s">
        <v>15</v>
      </c>
      <c r="BN70" s="565"/>
      <c r="BO70" s="565"/>
      <c r="BP70" s="565"/>
      <c r="BQ70" s="567"/>
    </row>
    <row r="71" spans="1:70" ht="29.45" customHeight="1" outlineLevel="1" x14ac:dyDescent="0.25">
      <c r="A71" s="158" t="s">
        <v>6</v>
      </c>
      <c r="B71" s="118" t="s">
        <v>8</v>
      </c>
      <c r="C71" s="118" t="s">
        <v>3</v>
      </c>
      <c r="D71" s="647" t="s">
        <v>68</v>
      </c>
      <c r="E71" s="648"/>
      <c r="F71" s="146" t="s">
        <v>10</v>
      </c>
      <c r="G71" s="146" t="s">
        <v>0</v>
      </c>
      <c r="H71" s="146" t="s">
        <v>22</v>
      </c>
      <c r="I71" s="146" t="s">
        <v>30</v>
      </c>
      <c r="J71" s="146" t="s">
        <v>29</v>
      </c>
      <c r="K71" s="146" t="s">
        <v>23</v>
      </c>
      <c r="L71" s="146" t="s">
        <v>49</v>
      </c>
      <c r="M71" s="147" t="s">
        <v>22</v>
      </c>
      <c r="N71" s="148" t="s">
        <v>30</v>
      </c>
      <c r="O71" s="147" t="s">
        <v>29</v>
      </c>
      <c r="P71" s="148" t="s">
        <v>23</v>
      </c>
      <c r="Q71" s="147" t="s">
        <v>49</v>
      </c>
      <c r="R71" s="149" t="s">
        <v>22</v>
      </c>
      <c r="S71" s="150" t="s">
        <v>30</v>
      </c>
      <c r="T71" s="149" t="s">
        <v>29</v>
      </c>
      <c r="U71" s="150" t="s">
        <v>23</v>
      </c>
      <c r="V71" s="149" t="s">
        <v>49</v>
      </c>
      <c r="W71" s="50"/>
      <c r="X71" s="123"/>
      <c r="Y71" s="123"/>
      <c r="Z71" s="123"/>
      <c r="AA71" s="50"/>
      <c r="AB71" s="50"/>
      <c r="AC71" s="50"/>
      <c r="AD71" s="480" t="s">
        <v>22</v>
      </c>
      <c r="AE71" s="480" t="s">
        <v>30</v>
      </c>
      <c r="AF71" s="480" t="s">
        <v>29</v>
      </c>
      <c r="AG71" s="480" t="s">
        <v>23</v>
      </c>
      <c r="AH71" s="481" t="s">
        <v>49</v>
      </c>
      <c r="AI71" s="482" t="s">
        <v>22</v>
      </c>
      <c r="AJ71" s="480" t="s">
        <v>30</v>
      </c>
      <c r="AK71" s="480" t="s">
        <v>29</v>
      </c>
      <c r="AL71" s="480" t="s">
        <v>23</v>
      </c>
      <c r="AM71" s="481" t="s">
        <v>49</v>
      </c>
      <c r="AN71" s="482" t="s">
        <v>22</v>
      </c>
      <c r="AO71" s="480" t="s">
        <v>30</v>
      </c>
      <c r="AP71" s="480" t="s">
        <v>29</v>
      </c>
      <c r="AQ71" s="480" t="s">
        <v>23</v>
      </c>
      <c r="AR71" s="481" t="s">
        <v>49</v>
      </c>
      <c r="AS71" s="482" t="s">
        <v>22</v>
      </c>
      <c r="AT71" s="480" t="s">
        <v>30</v>
      </c>
      <c r="AU71" s="480" t="s">
        <v>29</v>
      </c>
      <c r="AV71" s="480" t="s">
        <v>23</v>
      </c>
      <c r="AW71" s="481" t="s">
        <v>49</v>
      </c>
      <c r="AX71" s="482" t="s">
        <v>22</v>
      </c>
      <c r="AY71" s="480" t="s">
        <v>30</v>
      </c>
      <c r="AZ71" s="480" t="s">
        <v>29</v>
      </c>
      <c r="BA71" s="480" t="s">
        <v>23</v>
      </c>
      <c r="BB71" s="481" t="s">
        <v>49</v>
      </c>
      <c r="BC71" s="482" t="s">
        <v>22</v>
      </c>
      <c r="BD71" s="480" t="s">
        <v>30</v>
      </c>
      <c r="BE71" s="480" t="s">
        <v>29</v>
      </c>
      <c r="BF71" s="480" t="s">
        <v>23</v>
      </c>
      <c r="BG71" s="481"/>
      <c r="BH71" s="482" t="s">
        <v>22</v>
      </c>
      <c r="BI71" s="480" t="s">
        <v>30</v>
      </c>
      <c r="BJ71" s="480" t="s">
        <v>29</v>
      </c>
      <c r="BK71" s="480" t="s">
        <v>23</v>
      </c>
      <c r="BL71" s="481"/>
      <c r="BM71" s="482" t="s">
        <v>22</v>
      </c>
      <c r="BN71" s="480" t="s">
        <v>30</v>
      </c>
      <c r="BO71" s="480" t="s">
        <v>29</v>
      </c>
      <c r="BP71" s="480" t="s">
        <v>23</v>
      </c>
      <c r="BQ71" s="480" t="s">
        <v>49</v>
      </c>
    </row>
    <row r="72" spans="1:70" ht="96" customHeight="1" outlineLevel="1" x14ac:dyDescent="0.25">
      <c r="A72" s="230" t="s">
        <v>18</v>
      </c>
      <c r="B72" s="311" t="s">
        <v>251</v>
      </c>
      <c r="C72" s="311" t="s">
        <v>156</v>
      </c>
      <c r="D72" s="645" t="s">
        <v>78</v>
      </c>
      <c r="E72" s="645"/>
      <c r="F72" s="345" t="s">
        <v>224</v>
      </c>
      <c r="G72" s="326"/>
      <c r="H72" s="273"/>
      <c r="I72" s="273"/>
      <c r="J72" s="273"/>
      <c r="K72" s="273">
        <v>2541</v>
      </c>
      <c r="L72" s="273"/>
      <c r="M72" s="274"/>
      <c r="N72" s="275"/>
      <c r="O72" s="276"/>
      <c r="P72" s="277">
        <f>86711/4</f>
        <v>21677.75</v>
      </c>
      <c r="Q72" s="275"/>
      <c r="R72" s="278"/>
      <c r="S72" s="279"/>
      <c r="T72" s="280"/>
      <c r="U72" s="312">
        <f>86711/4</f>
        <v>21677.75</v>
      </c>
      <c r="V72" s="280"/>
      <c r="W72" s="50"/>
      <c r="X72" s="123"/>
      <c r="Y72" s="123"/>
      <c r="Z72" s="123"/>
      <c r="AA72" s="106"/>
      <c r="AB72" s="106"/>
      <c r="AC72" s="106"/>
      <c r="AD72" s="483"/>
      <c r="AE72" s="483"/>
      <c r="AF72" s="483"/>
      <c r="AG72" s="484">
        <v>3304</v>
      </c>
      <c r="AH72" s="485"/>
      <c r="AI72" s="483"/>
      <c r="AJ72" s="483"/>
      <c r="AK72" s="483"/>
      <c r="AL72" s="484">
        <v>3861</v>
      </c>
      <c r="AM72" s="485"/>
      <c r="AN72" s="483"/>
      <c r="AO72" s="483"/>
      <c r="AP72" s="483"/>
      <c r="AQ72" s="484">
        <v>4860</v>
      </c>
      <c r="AR72" s="485"/>
      <c r="AS72" s="483"/>
      <c r="AT72" s="483"/>
      <c r="AU72" s="483"/>
      <c r="AV72" s="484">
        <v>0</v>
      </c>
      <c r="AW72" s="485"/>
      <c r="AX72" s="483"/>
      <c r="AY72" s="483"/>
      <c r="AZ72" s="483"/>
      <c r="BA72" s="484">
        <v>1271</v>
      </c>
      <c r="BB72" s="485"/>
      <c r="BC72" s="483"/>
      <c r="BD72" s="483"/>
      <c r="BE72" s="483"/>
      <c r="BF72" s="484">
        <v>1752</v>
      </c>
      <c r="BG72" s="485"/>
      <c r="BH72" s="483"/>
      <c r="BI72" s="483"/>
      <c r="BJ72" s="483"/>
      <c r="BK72" s="484">
        <v>3041</v>
      </c>
      <c r="BL72" s="485"/>
      <c r="BM72" s="483"/>
      <c r="BN72" s="483"/>
      <c r="BO72" s="483"/>
      <c r="BP72" s="484">
        <v>3589</v>
      </c>
      <c r="BQ72" s="483"/>
    </row>
    <row r="73" spans="1:70" ht="63" customHeight="1" outlineLevel="1" x14ac:dyDescent="0.3">
      <c r="A73" s="230" t="s">
        <v>19</v>
      </c>
      <c r="B73" s="311" t="s">
        <v>240</v>
      </c>
      <c r="C73" s="311" t="s">
        <v>140</v>
      </c>
      <c r="D73" s="358" t="s">
        <v>78</v>
      </c>
      <c r="E73" s="359"/>
      <c r="F73" s="345" t="s">
        <v>141</v>
      </c>
      <c r="G73" s="326"/>
      <c r="H73" s="320"/>
      <c r="I73" s="320"/>
      <c r="J73" s="320"/>
      <c r="K73" s="320"/>
      <c r="L73" s="320"/>
      <c r="M73" s="321"/>
      <c r="N73" s="322"/>
      <c r="O73" s="323"/>
      <c r="P73" s="277"/>
      <c r="Q73" s="323"/>
      <c r="R73" s="324" t="s">
        <v>247</v>
      </c>
      <c r="S73" s="319" t="s">
        <v>247</v>
      </c>
      <c r="T73" s="318" t="s">
        <v>247</v>
      </c>
      <c r="U73" s="319" t="s">
        <v>247</v>
      </c>
      <c r="V73" s="318" t="s">
        <v>247</v>
      </c>
      <c r="W73" s="50"/>
      <c r="X73" s="123"/>
      <c r="Y73" s="123"/>
      <c r="Z73" s="123"/>
      <c r="AA73" s="104"/>
      <c r="AB73" s="104"/>
      <c r="AC73" s="104"/>
      <c r="AD73" s="105"/>
      <c r="AE73" s="105"/>
      <c r="AF73" s="105"/>
      <c r="AG73" s="105"/>
      <c r="AH73" s="105"/>
      <c r="AI73" s="105"/>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70"/>
      <c r="BQ73" s="70"/>
      <c r="BR73" s="70"/>
    </row>
    <row r="74" spans="1:70" ht="44.25" customHeight="1" outlineLevel="1" x14ac:dyDescent="0.3">
      <c r="A74" s="230" t="s">
        <v>20</v>
      </c>
      <c r="B74" s="311" t="s">
        <v>239</v>
      </c>
      <c r="C74" s="311" t="s">
        <v>225</v>
      </c>
      <c r="D74" s="358" t="s">
        <v>78</v>
      </c>
      <c r="E74" s="359"/>
      <c r="F74" s="401" t="s">
        <v>226</v>
      </c>
      <c r="G74" s="378" t="s">
        <v>166</v>
      </c>
      <c r="H74" s="378"/>
      <c r="I74" s="378"/>
      <c r="J74" s="378"/>
      <c r="K74" s="378">
        <v>0</v>
      </c>
      <c r="L74" s="378"/>
      <c r="M74" s="394"/>
      <c r="N74" s="395"/>
      <c r="O74" s="396"/>
      <c r="P74" s="277"/>
      <c r="Q74" s="396"/>
      <c r="R74" s="397"/>
      <c r="S74" s="398"/>
      <c r="T74" s="399"/>
      <c r="U74" s="398"/>
      <c r="V74" s="399">
        <v>30</v>
      </c>
      <c r="W74" s="50"/>
      <c r="X74" s="123"/>
      <c r="Y74" s="123"/>
      <c r="Z74" s="123"/>
      <c r="AA74" s="104"/>
      <c r="AB74" s="104"/>
      <c r="AC74" s="104"/>
      <c r="AD74" s="105"/>
      <c r="AE74" s="105"/>
      <c r="AF74" s="105"/>
      <c r="AG74" s="105"/>
      <c r="AH74" s="105"/>
      <c r="AI74" s="105"/>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70"/>
      <c r="BQ74" s="70"/>
      <c r="BR74" s="70"/>
    </row>
    <row r="75" spans="1:70" s="347" customFormat="1" ht="75.75" customHeight="1" outlineLevel="1" x14ac:dyDescent="0.25">
      <c r="A75" s="174" t="s">
        <v>250</v>
      </c>
      <c r="B75" s="472" t="s">
        <v>188</v>
      </c>
      <c r="C75" s="472" t="s">
        <v>238</v>
      </c>
      <c r="D75" s="530" t="s">
        <v>78</v>
      </c>
      <c r="E75" s="530"/>
      <c r="F75" s="530" t="s">
        <v>150</v>
      </c>
      <c r="G75" s="530" t="s">
        <v>76</v>
      </c>
      <c r="H75" s="529">
        <v>9000</v>
      </c>
      <c r="I75" s="529"/>
      <c r="J75" s="529"/>
      <c r="K75" s="529">
        <v>11000</v>
      </c>
      <c r="L75" s="529"/>
      <c r="M75" s="394"/>
      <c r="N75" s="395"/>
      <c r="O75" s="396"/>
      <c r="P75" s="277"/>
      <c r="Q75" s="396"/>
      <c r="R75" s="397">
        <v>10000</v>
      </c>
      <c r="S75" s="398"/>
      <c r="T75" s="399"/>
      <c r="U75" s="397">
        <v>11678</v>
      </c>
      <c r="V75" s="399"/>
      <c r="W75" s="531"/>
      <c r="X75" s="532"/>
      <c r="Y75" s="532"/>
      <c r="Z75" s="532"/>
      <c r="AA75" s="533"/>
      <c r="AB75" s="533"/>
      <c r="AC75" s="533"/>
      <c r="AD75" s="534"/>
      <c r="AE75" s="534"/>
      <c r="AF75" s="534"/>
      <c r="AG75" s="535"/>
      <c r="AH75" s="536"/>
      <c r="AI75" s="534"/>
      <c r="AJ75" s="534"/>
      <c r="AK75" s="534"/>
      <c r="AL75" s="535"/>
      <c r="AM75" s="536"/>
      <c r="AN75" s="534"/>
      <c r="AO75" s="534"/>
      <c r="AP75" s="534"/>
      <c r="AQ75" s="535"/>
      <c r="AR75" s="536"/>
      <c r="AS75" s="537"/>
      <c r="AT75" s="537"/>
      <c r="AU75" s="537"/>
      <c r="AV75" s="537"/>
      <c r="AW75" s="538"/>
      <c r="AX75" s="537"/>
      <c r="AY75" s="537"/>
      <c r="AZ75" s="537"/>
      <c r="BA75" s="537"/>
      <c r="BB75" s="538"/>
      <c r="BC75" s="537"/>
      <c r="BD75" s="537"/>
      <c r="BE75" s="537"/>
      <c r="BF75" s="537"/>
      <c r="BG75" s="538"/>
      <c r="BH75" s="537"/>
      <c r="BI75" s="537"/>
      <c r="BJ75" s="537"/>
      <c r="BK75" s="537"/>
      <c r="BL75" s="538"/>
      <c r="BM75" s="537"/>
      <c r="BN75" s="537"/>
      <c r="BO75" s="537"/>
      <c r="BP75" s="537"/>
      <c r="BQ75" s="538"/>
    </row>
    <row r="76" spans="1:70" ht="21" outlineLevel="1" x14ac:dyDescent="0.35">
      <c r="A76" s="421" t="s">
        <v>202</v>
      </c>
      <c r="B76" s="379"/>
      <c r="C76" s="379"/>
      <c r="D76" s="379"/>
      <c r="E76" s="379"/>
      <c r="F76" s="379"/>
      <c r="G76" s="380"/>
      <c r="H76" s="109"/>
      <c r="I76" s="109"/>
      <c r="J76" s="109"/>
      <c r="K76" s="109"/>
      <c r="L76" s="109"/>
      <c r="M76" s="109"/>
      <c r="N76" s="109"/>
      <c r="O76" s="109"/>
      <c r="P76" s="109"/>
      <c r="Q76" s="109"/>
      <c r="R76" s="50"/>
      <c r="S76" s="50"/>
      <c r="T76" s="50"/>
      <c r="U76" s="50"/>
      <c r="V76" s="50"/>
      <c r="W76" s="50"/>
      <c r="X76" s="123"/>
      <c r="Y76" s="123"/>
      <c r="Z76" s="123"/>
      <c r="AA76" s="70"/>
      <c r="AB76" s="70"/>
      <c r="AC76" s="70"/>
      <c r="AD76" s="570"/>
      <c r="AE76" s="570"/>
      <c r="AF76" s="570"/>
      <c r="AG76" s="570"/>
      <c r="AH76" s="570"/>
      <c r="AI76" s="570"/>
      <c r="AJ76" s="570"/>
      <c r="AK76" s="570"/>
      <c r="AL76" s="570"/>
      <c r="AM76" s="570"/>
      <c r="AN76" s="570"/>
      <c r="AO76" s="570"/>
      <c r="AP76" s="570"/>
      <c r="AQ76" s="570"/>
      <c r="AR76" s="570"/>
      <c r="AS76" s="570"/>
      <c r="AT76" s="570"/>
      <c r="AU76" s="570"/>
      <c r="AV76" s="570"/>
      <c r="AW76" s="570"/>
      <c r="AX76" s="570"/>
      <c r="AY76" s="570"/>
      <c r="AZ76" s="570"/>
      <c r="BA76" s="570"/>
      <c r="BB76" s="570"/>
      <c r="BC76" s="570"/>
      <c r="BD76" s="570"/>
      <c r="BE76" s="570"/>
      <c r="BF76" s="570"/>
      <c r="BG76" s="570"/>
      <c r="BH76" s="570"/>
      <c r="BI76" s="570"/>
      <c r="BJ76" s="570"/>
      <c r="BK76" s="570"/>
      <c r="BL76" s="570"/>
      <c r="BM76" s="570"/>
      <c r="BN76" s="570"/>
      <c r="BO76" s="570"/>
      <c r="BP76" s="570"/>
      <c r="BQ76" s="570"/>
      <c r="BR76" s="70"/>
    </row>
    <row r="77" spans="1:70" ht="18.75" outlineLevel="1" x14ac:dyDescent="0.25">
      <c r="A77" s="590" t="s">
        <v>227</v>
      </c>
      <c r="B77" s="591"/>
      <c r="C77" s="591"/>
      <c r="D77" s="591"/>
      <c r="E77" s="591"/>
      <c r="F77" s="591"/>
      <c r="G77" s="592"/>
      <c r="H77" s="110"/>
      <c r="I77" s="110"/>
      <c r="J77" s="11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row>
    <row r="78" spans="1:70" ht="24.6" customHeight="1" outlineLevel="1" x14ac:dyDescent="0.25">
      <c r="A78" s="590" t="s">
        <v>158</v>
      </c>
      <c r="B78" s="591"/>
      <c r="C78" s="591"/>
      <c r="D78" s="591"/>
      <c r="E78" s="591"/>
      <c r="F78" s="591"/>
      <c r="G78" s="592"/>
      <c r="H78" s="111"/>
      <c r="I78" s="111"/>
      <c r="J78" s="111"/>
      <c r="K78" s="50"/>
      <c r="L78" s="50"/>
      <c r="M78" s="50"/>
      <c r="N78" s="50"/>
      <c r="O78" s="50"/>
      <c r="P78" s="50"/>
      <c r="Q78" s="106"/>
      <c r="R78" s="107"/>
      <c r="S78" s="107"/>
      <c r="T78" s="107"/>
      <c r="U78" s="107"/>
      <c r="V78" s="107"/>
      <c r="W78" s="107"/>
      <c r="X78" s="132"/>
      <c r="Y78" s="132"/>
      <c r="Z78" s="132"/>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70"/>
    </row>
    <row r="79" spans="1:70" ht="18.75" outlineLevel="1" x14ac:dyDescent="0.25">
      <c r="A79" s="593" t="s">
        <v>159</v>
      </c>
      <c r="B79" s="594"/>
      <c r="C79" s="594"/>
      <c r="D79" s="594"/>
      <c r="E79" s="594"/>
      <c r="F79" s="594"/>
      <c r="G79" s="595"/>
      <c r="H79" s="111"/>
      <c r="I79" s="111"/>
      <c r="J79" s="111"/>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row>
    <row r="80" spans="1:70" x14ac:dyDescent="0.25">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row>
  </sheetData>
  <customSheetViews>
    <customSheetView guid="{351639D4-E5F4-4D97-8434-1E471110B91C}" scale="60" topLeftCell="A13">
      <selection activeCell="A17" sqref="A17"/>
      <pageMargins left="0" right="0" top="0" bottom="0" header="0.03" footer="0.3"/>
      <pageSetup paperSize="8" scale="22" fitToHeight="0" orientation="landscape" cellComments="asDisplayed" r:id="rId1"/>
    </customSheetView>
    <customSheetView guid="{708D2520-2059-485B-926A-B7AEC61CA95B}" scale="90" topLeftCell="A75">
      <selection activeCell="H68" sqref="H68:H69"/>
      <pageMargins left="0" right="0" top="0" bottom="0" header="0.03" footer="0.3"/>
      <pageSetup paperSize="8" scale="55" fitToHeight="0" orientation="landscape" cellComments="asDisplayed" r:id="rId2"/>
    </customSheetView>
    <customSheetView guid="{102164BE-2C0C-4FE8-ABCE-1ED8B6AFCA68}" scale="60" showPageBreaks="1" printArea="1" topLeftCell="A70">
      <selection activeCell="T6" sqref="T6"/>
      <pageMargins left="0" right="0" top="0" bottom="0" header="0.03" footer="0.3"/>
      <pageSetup paperSize="8" scale="55" fitToHeight="0" orientation="landscape" cellComments="asDisplayed" r:id="rId3"/>
    </customSheetView>
    <customSheetView guid="{12532ED9-9D7F-4AFE-B482-5C4AB6727EFC}" scale="75" showPageBreaks="1" printArea="1">
      <selection sqref="A1:W1"/>
      <pageMargins left="0" right="0" top="0" bottom="0" header="0.03" footer="0.3"/>
      <pageSetup paperSize="8" scale="55" fitToHeight="0" orientation="landscape" cellComments="asDisplayed" r:id="rId4"/>
    </customSheetView>
    <customSheetView guid="{0D53A4E5-01D8-4847-82F2-8A8F40082149}" scale="60" showPageBreaks="1" printArea="1" topLeftCell="A13">
      <selection activeCell="A17" sqref="A17"/>
      <pageMargins left="0" right="0" top="0" bottom="0" header="0.03" footer="0.3"/>
      <pageSetup paperSize="8" scale="22" fitToHeight="0" orientation="landscape" cellComments="asDisplayed" r:id="rId5"/>
    </customSheetView>
  </customSheetViews>
  <mergeCells count="156">
    <mergeCell ref="A79:G79"/>
    <mergeCell ref="AD76:AH76"/>
    <mergeCell ref="AI76:AM76"/>
    <mergeCell ref="D72:E72"/>
    <mergeCell ref="AN76:AR76"/>
    <mergeCell ref="AS76:AW76"/>
    <mergeCell ref="AX76:BB76"/>
    <mergeCell ref="BC76:BG76"/>
    <mergeCell ref="BH76:BL76"/>
    <mergeCell ref="BM76:BQ76"/>
    <mergeCell ref="A78:G78"/>
    <mergeCell ref="A77:G77"/>
    <mergeCell ref="D59:E59"/>
    <mergeCell ref="BM70:BQ70"/>
    <mergeCell ref="D71:E71"/>
    <mergeCell ref="A64:G64"/>
    <mergeCell ref="F65:G65"/>
    <mergeCell ref="Q65:V65"/>
    <mergeCell ref="F66:G66"/>
    <mergeCell ref="F67:G67"/>
    <mergeCell ref="F68:G68"/>
    <mergeCell ref="A70:G70"/>
    <mergeCell ref="H70:L70"/>
    <mergeCell ref="M70:Q70"/>
    <mergeCell ref="R70:V70"/>
    <mergeCell ref="AD70:AH70"/>
    <mergeCell ref="AI70:AM70"/>
    <mergeCell ref="AN70:AR70"/>
    <mergeCell ref="AS70:AW70"/>
    <mergeCell ref="AX70:BB70"/>
    <mergeCell ref="BC70:BG70"/>
    <mergeCell ref="BH70:BL70"/>
    <mergeCell ref="BH61:BL61"/>
    <mergeCell ref="A1:W1"/>
    <mergeCell ref="A3:G3"/>
    <mergeCell ref="H3:K3"/>
    <mergeCell ref="L3:O3"/>
    <mergeCell ref="P3:S3"/>
    <mergeCell ref="T3:W3"/>
    <mergeCell ref="F10:G10"/>
    <mergeCell ref="F11:G11"/>
    <mergeCell ref="AX18:BB18"/>
    <mergeCell ref="F12:G12"/>
    <mergeCell ref="A14:G14"/>
    <mergeCell ref="H14:L14"/>
    <mergeCell ref="M14:Q14"/>
    <mergeCell ref="D4:E4"/>
    <mergeCell ref="D5:E5"/>
    <mergeCell ref="A8:D8"/>
    <mergeCell ref="F9:G9"/>
    <mergeCell ref="D6:E6"/>
    <mergeCell ref="R14:V14"/>
    <mergeCell ref="BH14:BL14"/>
    <mergeCell ref="BM14:BQ14"/>
    <mergeCell ref="D15:E15"/>
    <mergeCell ref="D16:E16"/>
    <mergeCell ref="AD14:AH14"/>
    <mergeCell ref="AI14:AM14"/>
    <mergeCell ref="AN14:AR14"/>
    <mergeCell ref="AS14:AW14"/>
    <mergeCell ref="AX14:BB14"/>
    <mergeCell ref="BC14:BG14"/>
    <mergeCell ref="BC18:BG18"/>
    <mergeCell ref="BH18:BL18"/>
    <mergeCell ref="AS27:AW27"/>
    <mergeCell ref="AX27:BB27"/>
    <mergeCell ref="BC27:BG27"/>
    <mergeCell ref="BH27:BL27"/>
    <mergeCell ref="BM27:BQ27"/>
    <mergeCell ref="F25:G25"/>
    <mergeCell ref="A27:G27"/>
    <mergeCell ref="H27:L27"/>
    <mergeCell ref="M27:Q27"/>
    <mergeCell ref="AD27:AH27"/>
    <mergeCell ref="AI27:AM27"/>
    <mergeCell ref="BM18:BQ18"/>
    <mergeCell ref="A19:G19"/>
    <mergeCell ref="AD18:AH18"/>
    <mergeCell ref="AI18:AM18"/>
    <mergeCell ref="AN18:AR18"/>
    <mergeCell ref="A21:D21"/>
    <mergeCell ref="F22:G22"/>
    <mergeCell ref="F23:G23"/>
    <mergeCell ref="F24:G24"/>
    <mergeCell ref="AS18:AW18"/>
    <mergeCell ref="D28:E28"/>
    <mergeCell ref="D29:E29"/>
    <mergeCell ref="AN27:AR27"/>
    <mergeCell ref="F37:G37"/>
    <mergeCell ref="F38:G38"/>
    <mergeCell ref="F39:G39"/>
    <mergeCell ref="A41:G41"/>
    <mergeCell ref="H41:L41"/>
    <mergeCell ref="M41:Q41"/>
    <mergeCell ref="R41:V41"/>
    <mergeCell ref="R27:V27"/>
    <mergeCell ref="BM31:BQ31"/>
    <mergeCell ref="A32:G32"/>
    <mergeCell ref="A33:G33"/>
    <mergeCell ref="A34:G34"/>
    <mergeCell ref="A35:D35"/>
    <mergeCell ref="F36:G36"/>
    <mergeCell ref="AI31:AM31"/>
    <mergeCell ref="AN31:AR31"/>
    <mergeCell ref="AS31:AW31"/>
    <mergeCell ref="AX31:BB31"/>
    <mergeCell ref="BC31:BG31"/>
    <mergeCell ref="BH31:BL31"/>
    <mergeCell ref="AD31:AH31"/>
    <mergeCell ref="AS41:AW41"/>
    <mergeCell ref="AX41:BB41"/>
    <mergeCell ref="BC41:BG41"/>
    <mergeCell ref="M57:Q57"/>
    <mergeCell ref="AD57:AH57"/>
    <mergeCell ref="AI57:AM57"/>
    <mergeCell ref="R57:V57"/>
    <mergeCell ref="BM46:BQ46"/>
    <mergeCell ref="A47:G47"/>
    <mergeCell ref="A48:G48"/>
    <mergeCell ref="AD46:AH46"/>
    <mergeCell ref="AI46:AM46"/>
    <mergeCell ref="AN46:AR46"/>
    <mergeCell ref="AS46:AW46"/>
    <mergeCell ref="D43:E43"/>
    <mergeCell ref="AX46:BB46"/>
    <mergeCell ref="BC46:BG46"/>
    <mergeCell ref="BH46:BL46"/>
    <mergeCell ref="BH41:BL41"/>
    <mergeCell ref="BM41:BQ41"/>
    <mergeCell ref="D42:E42"/>
    <mergeCell ref="AD41:AH41"/>
    <mergeCell ref="AI41:AM41"/>
    <mergeCell ref="AN41:AR41"/>
    <mergeCell ref="D58:E58"/>
    <mergeCell ref="A49:G49"/>
    <mergeCell ref="F52:G52"/>
    <mergeCell ref="F53:G53"/>
    <mergeCell ref="F54:G54"/>
    <mergeCell ref="BM61:BQ61"/>
    <mergeCell ref="A62:G62"/>
    <mergeCell ref="AD61:AH61"/>
    <mergeCell ref="AI61:AM61"/>
    <mergeCell ref="AN61:AR61"/>
    <mergeCell ref="AS61:AW61"/>
    <mergeCell ref="AX61:BB61"/>
    <mergeCell ref="BC61:BG61"/>
    <mergeCell ref="BM57:BQ57"/>
    <mergeCell ref="AN57:AR57"/>
    <mergeCell ref="AS57:AW57"/>
    <mergeCell ref="AX57:BB57"/>
    <mergeCell ref="BC57:BG57"/>
    <mergeCell ref="BH57:BL57"/>
    <mergeCell ref="A51:G51"/>
    <mergeCell ref="F55:G55"/>
    <mergeCell ref="A57:G57"/>
    <mergeCell ref="H57:L57"/>
  </mergeCells>
  <pageMargins left="0" right="0" top="0" bottom="0" header="0.03" footer="0.3"/>
  <pageSetup paperSize="8" scale="22" fitToHeight="0" orientation="landscape" cellComments="asDisplayed"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view="pageBreakPreview" zoomScale="60" zoomScaleNormal="75" workbookViewId="0">
      <selection activeCell="AF24" sqref="AF24"/>
    </sheetView>
  </sheetViews>
  <sheetFormatPr defaultColWidth="9.140625" defaultRowHeight="15" outlineLevelRow="1" x14ac:dyDescent="0.25"/>
  <cols>
    <col min="1" max="1" width="14.42578125" customWidth="1"/>
    <col min="2" max="2" width="47" customWidth="1"/>
    <col min="3" max="3" width="55.5703125" customWidth="1"/>
    <col min="4" max="4" width="36.28515625" customWidth="1"/>
    <col min="5" max="5" width="20.5703125" customWidth="1"/>
    <col min="6" max="6" width="18" bestFit="1" customWidth="1"/>
    <col min="7" max="7" width="14.42578125" customWidth="1"/>
    <col min="8" max="24" width="10.28515625" customWidth="1"/>
    <col min="25" max="46" width="8" customWidth="1"/>
  </cols>
  <sheetData>
    <row r="1" spans="1:65" ht="43.5" customHeight="1" x14ac:dyDescent="0.25">
      <c r="A1" s="671" t="s">
        <v>270</v>
      </c>
      <c r="B1" s="680"/>
      <c r="C1" s="680"/>
      <c r="D1" s="680"/>
      <c r="E1" s="680"/>
      <c r="F1" s="680"/>
      <c r="G1" s="680"/>
      <c r="H1" s="680"/>
      <c r="I1" s="680"/>
      <c r="J1" s="680"/>
      <c r="K1" s="680"/>
      <c r="L1" s="680"/>
      <c r="M1" s="680"/>
      <c r="N1" s="680"/>
      <c r="O1" s="680"/>
      <c r="P1" s="680"/>
      <c r="Q1" s="680"/>
      <c r="R1" s="680"/>
      <c r="S1" s="680"/>
      <c r="T1" s="680"/>
      <c r="U1" s="680"/>
      <c r="V1" s="680"/>
      <c r="W1" s="681"/>
      <c r="X1" s="315"/>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50"/>
      <c r="BK1" s="50"/>
      <c r="BL1" s="50"/>
      <c r="BM1" s="50"/>
    </row>
    <row r="2" spans="1:65" ht="18.75" customHeight="1" x14ac:dyDescent="0.35">
      <c r="A2" s="462"/>
      <c r="B2" s="71"/>
      <c r="C2" s="71"/>
      <c r="D2" s="71"/>
      <c r="E2" s="71"/>
      <c r="F2" s="71"/>
      <c r="G2" s="71"/>
      <c r="H2" s="71"/>
      <c r="I2" s="71"/>
      <c r="J2" s="71"/>
      <c r="K2" s="71"/>
      <c r="L2" s="71"/>
      <c r="M2" s="71"/>
      <c r="N2" s="72"/>
      <c r="O2" s="72"/>
      <c r="P2" s="7"/>
      <c r="Q2" s="7"/>
      <c r="R2" s="7"/>
      <c r="S2" s="7"/>
      <c r="T2" s="7"/>
      <c r="U2" s="50"/>
      <c r="V2" s="50"/>
      <c r="W2" s="489"/>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row>
    <row r="3" spans="1:65" ht="25.15" customHeight="1" x14ac:dyDescent="0.25">
      <c r="A3" s="615" t="s">
        <v>125</v>
      </c>
      <c r="B3" s="616"/>
      <c r="C3" s="616"/>
      <c r="D3" s="616"/>
      <c r="E3" s="616"/>
      <c r="F3" s="616"/>
      <c r="G3" s="616"/>
      <c r="H3" s="617" t="s">
        <v>4</v>
      </c>
      <c r="I3" s="618"/>
      <c r="J3" s="618"/>
      <c r="K3" s="619"/>
      <c r="L3" s="620" t="s">
        <v>30</v>
      </c>
      <c r="M3" s="621"/>
      <c r="N3" s="621"/>
      <c r="O3" s="622"/>
      <c r="P3" s="617" t="s">
        <v>29</v>
      </c>
      <c r="Q3" s="618"/>
      <c r="R3" s="618"/>
      <c r="S3" s="619"/>
      <c r="T3" s="623" t="s">
        <v>5</v>
      </c>
      <c r="U3" s="621"/>
      <c r="V3" s="621"/>
      <c r="W3" s="621"/>
      <c r="X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1:65" ht="33" customHeight="1" thickBot="1" x14ac:dyDescent="0.3">
      <c r="A4" s="125" t="s">
        <v>6</v>
      </c>
      <c r="B4" s="125" t="s">
        <v>7</v>
      </c>
      <c r="C4" s="125" t="s">
        <v>3</v>
      </c>
      <c r="D4" s="677" t="s">
        <v>34</v>
      </c>
      <c r="E4" s="677"/>
      <c r="F4" s="403" t="s">
        <v>10</v>
      </c>
      <c r="G4" s="403" t="s">
        <v>0</v>
      </c>
      <c r="H4" s="124" t="s">
        <v>1</v>
      </c>
      <c r="I4" s="31" t="s">
        <v>44</v>
      </c>
      <c r="J4" s="43" t="s">
        <v>45</v>
      </c>
      <c r="K4" s="84" t="s">
        <v>65</v>
      </c>
      <c r="L4" s="81" t="s">
        <v>1</v>
      </c>
      <c r="M4" s="31" t="s">
        <v>44</v>
      </c>
      <c r="N4" s="43" t="s">
        <v>45</v>
      </c>
      <c r="O4" s="88" t="s">
        <v>65</v>
      </c>
      <c r="P4" s="83" t="s">
        <v>1</v>
      </c>
      <c r="Q4" s="31" t="s">
        <v>44</v>
      </c>
      <c r="R4" s="43" t="s">
        <v>45</v>
      </c>
      <c r="S4" s="84" t="s">
        <v>65</v>
      </c>
      <c r="T4" s="91" t="s">
        <v>1</v>
      </c>
      <c r="U4" s="31" t="s">
        <v>44</v>
      </c>
      <c r="V4" s="43" t="s">
        <v>45</v>
      </c>
      <c r="W4" s="43" t="s">
        <v>65</v>
      </c>
      <c r="X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row>
    <row r="5" spans="1:65" s="343" customFormat="1" ht="47.25" customHeight="1" thickBot="1" x14ac:dyDescent="0.3">
      <c r="A5" s="116" t="s">
        <v>18</v>
      </c>
      <c r="B5" s="116" t="s">
        <v>213</v>
      </c>
      <c r="C5" s="116" t="s">
        <v>143</v>
      </c>
      <c r="D5" s="682" t="s">
        <v>214</v>
      </c>
      <c r="E5" s="683"/>
      <c r="F5" s="116"/>
      <c r="G5" s="116" t="s">
        <v>72</v>
      </c>
      <c r="H5" s="337" t="s">
        <v>169</v>
      </c>
      <c r="I5" s="338">
        <v>0.9</v>
      </c>
      <c r="J5" s="338">
        <v>0.9</v>
      </c>
      <c r="K5" s="339"/>
      <c r="L5" s="173"/>
      <c r="M5" s="117"/>
      <c r="N5" s="117"/>
      <c r="O5" s="155"/>
      <c r="P5" s="340"/>
      <c r="Q5" s="117"/>
      <c r="R5" s="117"/>
      <c r="S5" s="339"/>
      <c r="T5" s="341"/>
      <c r="U5" s="338">
        <v>0.9</v>
      </c>
      <c r="V5" s="338">
        <v>0.9</v>
      </c>
      <c r="W5" s="117"/>
      <c r="X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row>
    <row r="6" spans="1:65" s="1" customFormat="1" ht="47.25" customHeight="1" x14ac:dyDescent="0.25">
      <c r="A6" s="116" t="s">
        <v>19</v>
      </c>
      <c r="B6" s="460" t="s">
        <v>190</v>
      </c>
      <c r="C6" s="116" t="s">
        <v>241</v>
      </c>
      <c r="D6" s="678" t="s">
        <v>78</v>
      </c>
      <c r="E6" s="679"/>
      <c r="F6" s="116" t="s">
        <v>152</v>
      </c>
      <c r="G6" s="116" t="s">
        <v>72</v>
      </c>
      <c r="H6" s="82">
        <v>0</v>
      </c>
      <c r="I6" s="144"/>
      <c r="J6" s="44"/>
      <c r="K6" s="87"/>
      <c r="L6" s="82"/>
      <c r="M6" s="32"/>
      <c r="N6" s="44"/>
      <c r="O6" s="90"/>
      <c r="P6" s="86"/>
      <c r="Q6" s="32"/>
      <c r="R6" s="44"/>
      <c r="S6" s="87"/>
      <c r="T6" s="86"/>
      <c r="U6" s="144"/>
      <c r="V6" s="44">
        <v>5420</v>
      </c>
      <c r="W6" s="44"/>
      <c r="X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25">
      <c r="A7" s="490"/>
      <c r="B7" s="491"/>
      <c r="C7" s="491"/>
      <c r="D7" s="491"/>
      <c r="E7" s="491"/>
      <c r="F7" s="491"/>
      <c r="G7" s="491"/>
      <c r="H7" s="491"/>
      <c r="I7" s="491"/>
      <c r="J7" s="491"/>
      <c r="K7" s="491"/>
      <c r="L7" s="491"/>
      <c r="M7" s="491"/>
      <c r="N7" s="491"/>
      <c r="O7" s="491"/>
      <c r="P7" s="492"/>
      <c r="Q7" s="492"/>
      <c r="R7" s="492"/>
      <c r="S7" s="492"/>
      <c r="T7" s="492"/>
      <c r="U7" s="492"/>
      <c r="V7" s="492"/>
      <c r="W7" s="493"/>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24" customHeight="1" x14ac:dyDescent="0.35">
      <c r="A8" s="675" t="s">
        <v>271</v>
      </c>
      <c r="B8" s="676"/>
      <c r="C8" s="676"/>
      <c r="D8" s="676"/>
      <c r="E8" s="366"/>
      <c r="F8" s="366"/>
      <c r="G8" s="488"/>
      <c r="H8" s="474"/>
      <c r="I8" s="474"/>
      <c r="J8" s="474"/>
      <c r="K8" s="474"/>
      <c r="L8" s="474"/>
      <c r="M8" s="474"/>
      <c r="N8" s="474"/>
      <c r="O8" s="474"/>
      <c r="P8" s="130"/>
      <c r="Q8" s="130"/>
      <c r="R8" s="130"/>
      <c r="S8" s="130"/>
      <c r="T8" s="130"/>
      <c r="U8" s="130"/>
      <c r="V8" s="130"/>
      <c r="W8" s="130"/>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7"/>
      <c r="BK8" s="7"/>
      <c r="BL8" s="7"/>
      <c r="BM8" s="7"/>
    </row>
    <row r="9" spans="1:65" s="1" customFormat="1" ht="29.25" customHeight="1" outlineLevel="1" thickBot="1" x14ac:dyDescent="0.4">
      <c r="A9" s="462"/>
      <c r="B9" s="375" t="s">
        <v>9</v>
      </c>
      <c r="C9" s="93" t="s">
        <v>51</v>
      </c>
      <c r="D9" s="94">
        <v>2018</v>
      </c>
      <c r="E9" s="95">
        <v>2019</v>
      </c>
      <c r="F9" s="588">
        <v>2020</v>
      </c>
      <c r="G9" s="588"/>
      <c r="H9" s="135"/>
      <c r="I9" s="135"/>
      <c r="J9" s="135"/>
      <c r="K9" s="135"/>
      <c r="L9" s="135"/>
      <c r="M9" s="135"/>
      <c r="N9" s="130"/>
      <c r="O9" s="130"/>
      <c r="P9" s="130"/>
      <c r="Q9" s="664"/>
      <c r="R9" s="664"/>
      <c r="S9" s="664"/>
      <c r="T9" s="664"/>
      <c r="U9" s="664"/>
      <c r="V9" s="664"/>
      <c r="W9" s="130"/>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row>
    <row r="10" spans="1:65" s="1" customFormat="1" ht="23.45" customHeight="1" outlineLevel="1" x14ac:dyDescent="0.35">
      <c r="A10" s="463"/>
      <c r="B10" s="376" t="s">
        <v>27</v>
      </c>
      <c r="C10" s="97">
        <v>6100000</v>
      </c>
      <c r="D10" s="98">
        <v>10000000</v>
      </c>
      <c r="E10" s="99" t="s">
        <v>46</v>
      </c>
      <c r="F10" s="589" t="s">
        <v>47</v>
      </c>
      <c r="G10" s="589"/>
      <c r="H10" s="135"/>
      <c r="I10" s="135"/>
      <c r="J10" s="135"/>
      <c r="K10" s="135"/>
      <c r="L10" s="135"/>
      <c r="M10" s="135"/>
      <c r="N10" s="130"/>
      <c r="O10" s="130"/>
      <c r="P10" s="131"/>
      <c r="Q10" s="131"/>
      <c r="R10" s="131"/>
      <c r="S10" s="131"/>
      <c r="T10" s="131"/>
      <c r="U10" s="130"/>
      <c r="V10" s="130"/>
      <c r="W10" s="130"/>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5" customHeight="1" outlineLevel="1" x14ac:dyDescent="0.35">
      <c r="A11" s="462"/>
      <c r="B11" s="377" t="s">
        <v>25</v>
      </c>
      <c r="C11" s="101">
        <v>0</v>
      </c>
      <c r="D11" s="102">
        <v>0.1</v>
      </c>
      <c r="E11" s="103" t="s">
        <v>46</v>
      </c>
      <c r="F11" s="576" t="s">
        <v>47</v>
      </c>
      <c r="G11" s="576"/>
      <c r="H11" s="135"/>
      <c r="I11" s="135"/>
      <c r="J11" s="135"/>
      <c r="K11" s="135"/>
      <c r="L11" s="135"/>
      <c r="M11" s="135"/>
      <c r="N11" s="135"/>
      <c r="O11" s="135"/>
      <c r="P11" s="135"/>
      <c r="Q11" s="130"/>
      <c r="R11" s="130"/>
      <c r="S11" s="130"/>
      <c r="T11" s="131"/>
      <c r="U11" s="131"/>
      <c r="V11" s="131"/>
      <c r="W11" s="131"/>
      <c r="X11" s="164"/>
      <c r="Y11" s="113"/>
      <c r="Z11" s="113"/>
      <c r="AA11" s="113"/>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5" customHeight="1" outlineLevel="1" x14ac:dyDescent="0.35">
      <c r="A12" s="464"/>
      <c r="B12" s="377" t="s">
        <v>26</v>
      </c>
      <c r="C12" s="101">
        <v>1</v>
      </c>
      <c r="D12" s="102">
        <v>0.9</v>
      </c>
      <c r="E12" s="103" t="s">
        <v>46</v>
      </c>
      <c r="F12" s="576" t="s">
        <v>47</v>
      </c>
      <c r="G12" s="576"/>
      <c r="H12" s="135"/>
      <c r="I12" s="135"/>
      <c r="J12" s="135"/>
      <c r="K12" s="135"/>
      <c r="L12" s="135"/>
      <c r="M12" s="135"/>
      <c r="N12" s="135"/>
      <c r="O12" s="135"/>
      <c r="P12" s="135"/>
      <c r="Q12" s="130"/>
      <c r="R12" s="130"/>
      <c r="S12" s="130"/>
      <c r="T12" s="131"/>
      <c r="U12" s="131"/>
      <c r="V12" s="131"/>
      <c r="W12" s="131"/>
      <c r="X12" s="317" t="s">
        <v>36</v>
      </c>
      <c r="Y12" s="317">
        <v>3.1</v>
      </c>
      <c r="Z12" s="113"/>
      <c r="AA12" s="113"/>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19.5" customHeight="1" outlineLevel="1" x14ac:dyDescent="0.35">
      <c r="A13" s="50"/>
      <c r="B13" s="50"/>
      <c r="C13" s="50"/>
      <c r="D13" s="71"/>
      <c r="E13" s="71"/>
      <c r="F13" s="71"/>
      <c r="G13" s="71"/>
      <c r="H13" s="71"/>
      <c r="I13" s="71"/>
      <c r="J13" s="71"/>
      <c r="K13" s="71"/>
      <c r="L13" s="71"/>
      <c r="M13" s="71"/>
      <c r="N13" s="71"/>
      <c r="O13" s="71"/>
      <c r="P13" s="71"/>
      <c r="Q13" s="7"/>
      <c r="R13" s="7"/>
      <c r="S13" s="7"/>
      <c r="T13" s="7"/>
      <c r="U13" s="7"/>
      <c r="V13" s="7"/>
      <c r="W13" s="7"/>
      <c r="X13" s="7"/>
      <c r="Y13" s="80" t="s">
        <v>200</v>
      </c>
      <c r="Z13" s="6"/>
      <c r="AA13" s="6"/>
      <c r="AB13" s="6"/>
      <c r="AC13" s="6"/>
      <c r="AD13" s="6"/>
      <c r="AE13" s="6"/>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21" outlineLevel="1" x14ac:dyDescent="0.35">
      <c r="A14" s="577" t="s">
        <v>110</v>
      </c>
      <c r="B14" s="577"/>
      <c r="C14" s="577"/>
      <c r="D14" s="577"/>
      <c r="E14" s="577"/>
      <c r="F14" s="577"/>
      <c r="G14" s="578"/>
      <c r="H14" s="636" t="s">
        <v>1</v>
      </c>
      <c r="I14" s="637"/>
      <c r="J14" s="637"/>
      <c r="K14" s="637"/>
      <c r="L14" s="638"/>
      <c r="M14" s="582" t="s">
        <v>43</v>
      </c>
      <c r="N14" s="583"/>
      <c r="O14" s="583"/>
      <c r="P14" s="583"/>
      <c r="Q14" s="584"/>
      <c r="R14" s="119" t="s">
        <v>233</v>
      </c>
      <c r="S14" s="120"/>
      <c r="T14" s="120"/>
      <c r="U14" s="120"/>
      <c r="V14" s="121"/>
      <c r="W14" s="50"/>
      <c r="X14" s="50"/>
      <c r="Y14" s="50"/>
      <c r="Z14" s="632" t="s">
        <v>11</v>
      </c>
      <c r="AA14" s="633"/>
      <c r="AB14" s="633"/>
      <c r="AC14" s="633"/>
      <c r="AD14" s="634"/>
      <c r="AE14" s="632" t="s">
        <v>16</v>
      </c>
      <c r="AF14" s="633"/>
      <c r="AG14" s="633"/>
      <c r="AH14" s="633"/>
      <c r="AI14" s="634"/>
      <c r="AJ14" s="632" t="s">
        <v>24</v>
      </c>
      <c r="AK14" s="633"/>
      <c r="AL14" s="633"/>
      <c r="AM14" s="633"/>
      <c r="AN14" s="634"/>
      <c r="AO14" s="632" t="s">
        <v>13</v>
      </c>
      <c r="AP14" s="633"/>
      <c r="AQ14" s="633"/>
      <c r="AR14" s="633"/>
      <c r="AS14" s="634"/>
      <c r="AT14" s="632" t="s">
        <v>14</v>
      </c>
      <c r="AU14" s="633"/>
      <c r="AV14" s="633"/>
      <c r="AW14" s="633"/>
      <c r="AX14" s="634"/>
      <c r="AY14" s="632" t="s">
        <v>12</v>
      </c>
      <c r="AZ14" s="633"/>
      <c r="BA14" s="633"/>
      <c r="BB14" s="633"/>
      <c r="BC14" s="634"/>
      <c r="BD14" s="632" t="s">
        <v>17</v>
      </c>
      <c r="BE14" s="633"/>
      <c r="BF14" s="633"/>
      <c r="BG14" s="633"/>
      <c r="BH14" s="634"/>
      <c r="BI14" s="632" t="s">
        <v>15</v>
      </c>
      <c r="BJ14" s="633"/>
      <c r="BK14" s="633"/>
      <c r="BL14" s="633"/>
      <c r="BM14" s="634"/>
    </row>
    <row r="15" spans="1:65" ht="29.45" customHeight="1" outlineLevel="1" thickBot="1" x14ac:dyDescent="0.3">
      <c r="A15" s="73" t="s">
        <v>6</v>
      </c>
      <c r="B15" s="118" t="s">
        <v>8</v>
      </c>
      <c r="C15" s="118" t="s">
        <v>3</v>
      </c>
      <c r="D15" s="647" t="s">
        <v>68</v>
      </c>
      <c r="E15" s="648"/>
      <c r="F15" s="146" t="s">
        <v>10</v>
      </c>
      <c r="G15" s="146" t="s">
        <v>0</v>
      </c>
      <c r="H15" s="36" t="s">
        <v>22</v>
      </c>
      <c r="I15" s="36" t="s">
        <v>30</v>
      </c>
      <c r="J15" s="36" t="s">
        <v>29</v>
      </c>
      <c r="K15" s="36" t="s">
        <v>23</v>
      </c>
      <c r="L15" s="36" t="s">
        <v>49</v>
      </c>
      <c r="M15" s="30" t="s">
        <v>22</v>
      </c>
      <c r="N15" s="29" t="s">
        <v>30</v>
      </c>
      <c r="O15" s="30" t="s">
        <v>29</v>
      </c>
      <c r="P15" s="29" t="s">
        <v>23</v>
      </c>
      <c r="Q15" s="30" t="s">
        <v>49</v>
      </c>
      <c r="R15" s="38" t="s">
        <v>22</v>
      </c>
      <c r="S15" s="41" t="s">
        <v>30</v>
      </c>
      <c r="T15" s="38" t="s">
        <v>29</v>
      </c>
      <c r="U15" s="41" t="s">
        <v>23</v>
      </c>
      <c r="V15" s="38" t="s">
        <v>49</v>
      </c>
      <c r="W15" s="50"/>
      <c r="X15" s="50"/>
      <c r="Y15" s="50"/>
      <c r="Z15" s="151" t="s">
        <v>22</v>
      </c>
      <c r="AA15" s="152" t="s">
        <v>30</v>
      </c>
      <c r="AB15" s="152" t="s">
        <v>29</v>
      </c>
      <c r="AC15" s="152" t="s">
        <v>23</v>
      </c>
      <c r="AD15" s="153" t="s">
        <v>49</v>
      </c>
      <c r="AE15" s="65" t="s">
        <v>22</v>
      </c>
      <c r="AF15" s="45" t="s">
        <v>30</v>
      </c>
      <c r="AG15" s="45" t="s">
        <v>29</v>
      </c>
      <c r="AH15" s="45" t="s">
        <v>23</v>
      </c>
      <c r="AI15" s="63" t="s">
        <v>49</v>
      </c>
      <c r="AJ15" s="65" t="s">
        <v>22</v>
      </c>
      <c r="AK15" s="45" t="s">
        <v>30</v>
      </c>
      <c r="AL15" s="45" t="s">
        <v>29</v>
      </c>
      <c r="AM15" s="45" t="s">
        <v>23</v>
      </c>
      <c r="AN15" s="63" t="s">
        <v>49</v>
      </c>
      <c r="AO15" s="65" t="s">
        <v>22</v>
      </c>
      <c r="AP15" s="45" t="s">
        <v>30</v>
      </c>
      <c r="AQ15" s="45" t="s">
        <v>29</v>
      </c>
      <c r="AR15" s="45" t="s">
        <v>23</v>
      </c>
      <c r="AS15" s="63" t="s">
        <v>49</v>
      </c>
      <c r="AT15" s="65" t="s">
        <v>22</v>
      </c>
      <c r="AU15" s="45" t="s">
        <v>30</v>
      </c>
      <c r="AV15" s="45" t="s">
        <v>29</v>
      </c>
      <c r="AW15" s="45" t="s">
        <v>23</v>
      </c>
      <c r="AX15" s="63" t="s">
        <v>49</v>
      </c>
      <c r="AY15" s="65" t="s">
        <v>22</v>
      </c>
      <c r="AZ15" s="45" t="s">
        <v>30</v>
      </c>
      <c r="BA15" s="45" t="s">
        <v>29</v>
      </c>
      <c r="BB15" s="45" t="s">
        <v>23</v>
      </c>
      <c r="BC15" s="63"/>
      <c r="BD15" s="65" t="s">
        <v>22</v>
      </c>
      <c r="BE15" s="45" t="s">
        <v>30</v>
      </c>
      <c r="BF15" s="45" t="s">
        <v>29</v>
      </c>
      <c r="BG15" s="45" t="s">
        <v>23</v>
      </c>
      <c r="BH15" s="63"/>
      <c r="BI15" s="65" t="s">
        <v>22</v>
      </c>
      <c r="BJ15" s="45" t="s">
        <v>30</v>
      </c>
      <c r="BK15" s="45" t="s">
        <v>29</v>
      </c>
      <c r="BL15" s="45" t="s">
        <v>23</v>
      </c>
      <c r="BM15" s="63" t="s">
        <v>49</v>
      </c>
    </row>
    <row r="16" spans="1:65" ht="112.5" outlineLevel="1" x14ac:dyDescent="0.25">
      <c r="A16" s="686" t="s">
        <v>18</v>
      </c>
      <c r="B16" s="344" t="s">
        <v>191</v>
      </c>
      <c r="C16" s="344" t="s">
        <v>215</v>
      </c>
      <c r="D16" s="645" t="s">
        <v>78</v>
      </c>
      <c r="E16" s="645"/>
      <c r="F16" s="645" t="s">
        <v>75</v>
      </c>
      <c r="G16" s="645" t="s">
        <v>76</v>
      </c>
      <c r="H16" s="673"/>
      <c r="I16" s="673"/>
      <c r="J16" s="673"/>
      <c r="K16" s="673"/>
      <c r="L16" s="673"/>
      <c r="M16" s="695">
        <f>(140000/4)*0.75</f>
        <v>26250</v>
      </c>
      <c r="N16" s="695"/>
      <c r="O16" s="695"/>
      <c r="P16" s="695">
        <f>(140000/4)*0.25</f>
        <v>8750</v>
      </c>
      <c r="Q16" s="673"/>
      <c r="R16" s="688">
        <v>5000</v>
      </c>
      <c r="S16" s="673"/>
      <c r="T16" s="673"/>
      <c r="U16" s="673">
        <v>5000</v>
      </c>
      <c r="V16" s="693"/>
      <c r="W16" s="50"/>
      <c r="X16" s="50"/>
      <c r="Y16" s="690" t="s">
        <v>18</v>
      </c>
      <c r="Z16" s="692"/>
      <c r="AA16" s="692"/>
      <c r="AB16" s="692"/>
      <c r="AC16" s="692"/>
      <c r="AD16" s="684"/>
      <c r="AE16" s="692"/>
      <c r="AF16" s="692"/>
      <c r="AG16" s="692"/>
      <c r="AH16" s="692"/>
      <c r="AI16" s="684"/>
      <c r="AJ16" s="692"/>
      <c r="AK16" s="692"/>
      <c r="AL16" s="692"/>
      <c r="AM16" s="692"/>
      <c r="AN16" s="684"/>
      <c r="AO16" s="692"/>
      <c r="AP16" s="692"/>
      <c r="AQ16" s="692"/>
      <c r="AR16" s="692"/>
      <c r="AS16" s="684"/>
      <c r="AT16" s="692"/>
      <c r="AU16" s="692"/>
      <c r="AV16" s="692"/>
      <c r="AW16" s="692"/>
      <c r="AX16" s="684"/>
      <c r="AY16" s="692"/>
      <c r="AZ16" s="692"/>
      <c r="BA16" s="692"/>
      <c r="BB16" s="692"/>
      <c r="BC16" s="684"/>
      <c r="BD16" s="692"/>
      <c r="BE16" s="692"/>
      <c r="BF16" s="692"/>
      <c r="BG16" s="692"/>
      <c r="BH16" s="684"/>
      <c r="BI16" s="692"/>
      <c r="BJ16" s="692"/>
      <c r="BK16" s="692"/>
      <c r="BL16" s="692"/>
      <c r="BM16" s="684"/>
    </row>
    <row r="17" spans="1:66" ht="10.5" customHeight="1" outlineLevel="1" x14ac:dyDescent="0.25">
      <c r="A17" s="687"/>
      <c r="B17" s="346"/>
      <c r="C17" s="346"/>
      <c r="D17" s="645"/>
      <c r="E17" s="645"/>
      <c r="F17" s="645"/>
      <c r="G17" s="645"/>
      <c r="H17" s="674"/>
      <c r="I17" s="674"/>
      <c r="J17" s="674"/>
      <c r="K17" s="674"/>
      <c r="L17" s="674"/>
      <c r="M17" s="696"/>
      <c r="N17" s="697"/>
      <c r="O17" s="697"/>
      <c r="P17" s="697"/>
      <c r="Q17" s="674"/>
      <c r="R17" s="689"/>
      <c r="S17" s="674"/>
      <c r="T17" s="674"/>
      <c r="U17" s="674"/>
      <c r="V17" s="694"/>
      <c r="W17" s="50"/>
      <c r="X17" s="50"/>
      <c r="Y17" s="691"/>
      <c r="Z17" s="692"/>
      <c r="AA17" s="692"/>
      <c r="AB17" s="692"/>
      <c r="AC17" s="692"/>
      <c r="AD17" s="685"/>
      <c r="AE17" s="692"/>
      <c r="AF17" s="692"/>
      <c r="AG17" s="692"/>
      <c r="AH17" s="692"/>
      <c r="AI17" s="685"/>
      <c r="AJ17" s="692"/>
      <c r="AK17" s="692"/>
      <c r="AL17" s="692"/>
      <c r="AM17" s="692"/>
      <c r="AN17" s="685"/>
      <c r="AO17" s="692"/>
      <c r="AP17" s="692"/>
      <c r="AQ17" s="692"/>
      <c r="AR17" s="692"/>
      <c r="AS17" s="685"/>
      <c r="AT17" s="692"/>
      <c r="AU17" s="692"/>
      <c r="AV17" s="692"/>
      <c r="AW17" s="692"/>
      <c r="AX17" s="685"/>
      <c r="AY17" s="692"/>
      <c r="AZ17" s="692"/>
      <c r="BA17" s="692"/>
      <c r="BB17" s="692"/>
      <c r="BC17" s="685"/>
      <c r="BD17" s="692"/>
      <c r="BE17" s="692"/>
      <c r="BF17" s="692"/>
      <c r="BG17" s="692"/>
      <c r="BH17" s="685"/>
      <c r="BI17" s="692"/>
      <c r="BJ17" s="692"/>
      <c r="BK17" s="692"/>
      <c r="BL17" s="692"/>
      <c r="BM17" s="685"/>
    </row>
    <row r="18" spans="1:66" s="162" customFormat="1" x14ac:dyDescent="0.25">
      <c r="B18" s="163"/>
      <c r="C18" s="163"/>
      <c r="D18" s="163"/>
      <c r="E18" s="163"/>
      <c r="F18" s="163"/>
      <c r="G18" s="163"/>
      <c r="H18" s="497"/>
      <c r="I18" s="497"/>
      <c r="J18" s="497"/>
      <c r="K18" s="497"/>
      <c r="L18" s="497"/>
      <c r="M18" s="498"/>
      <c r="N18" s="497"/>
      <c r="O18" s="497"/>
      <c r="P18" s="497"/>
      <c r="Q18" s="497"/>
      <c r="R18" s="498"/>
      <c r="S18" s="497"/>
      <c r="T18" s="497"/>
      <c r="U18" s="497"/>
      <c r="V18" s="497"/>
      <c r="W18" s="499"/>
      <c r="X18" s="499"/>
    </row>
    <row r="19" spans="1:66" ht="21" outlineLevel="1" x14ac:dyDescent="0.35">
      <c r="A19" s="494" t="s">
        <v>111</v>
      </c>
      <c r="B19" s="495"/>
      <c r="C19" s="495"/>
      <c r="D19" s="495"/>
      <c r="E19" s="495"/>
      <c r="F19" s="495"/>
      <c r="G19" s="496"/>
      <c r="H19" s="473"/>
      <c r="I19" s="473"/>
      <c r="J19" s="473"/>
      <c r="K19" s="473"/>
      <c r="L19" s="473"/>
      <c r="M19" s="473"/>
      <c r="N19" s="473"/>
      <c r="O19" s="473"/>
      <c r="P19" s="473"/>
      <c r="Q19" s="473"/>
      <c r="R19" s="123"/>
      <c r="S19" s="123"/>
      <c r="T19" s="123"/>
      <c r="U19" s="123"/>
      <c r="V19" s="123"/>
      <c r="W19" s="123"/>
      <c r="X19" s="123"/>
      <c r="Y19" s="70"/>
      <c r="Z19" s="570"/>
      <c r="AA19" s="570"/>
      <c r="AB19" s="570"/>
      <c r="AC19" s="570"/>
      <c r="AD19" s="570"/>
      <c r="AE19" s="570"/>
      <c r="AF19" s="570"/>
      <c r="AG19" s="570"/>
      <c r="AH19" s="570"/>
      <c r="AI19" s="570"/>
      <c r="AJ19" s="570"/>
      <c r="AK19" s="570"/>
      <c r="AL19" s="570"/>
      <c r="AM19" s="570"/>
      <c r="AN19" s="570"/>
      <c r="AO19" s="570"/>
      <c r="AP19" s="570"/>
      <c r="AQ19" s="570"/>
      <c r="AR19" s="570"/>
      <c r="AS19" s="570"/>
      <c r="AT19" s="570"/>
      <c r="AU19" s="570"/>
      <c r="AV19" s="570"/>
      <c r="AW19" s="570"/>
      <c r="AX19" s="570"/>
      <c r="AY19" s="570"/>
      <c r="AZ19" s="570"/>
      <c r="BA19" s="570"/>
      <c r="BB19" s="570"/>
      <c r="BC19" s="570"/>
      <c r="BD19" s="570"/>
      <c r="BE19" s="570"/>
      <c r="BF19" s="570"/>
      <c r="BG19" s="570"/>
      <c r="BH19" s="570"/>
      <c r="BI19" s="570"/>
      <c r="BJ19" s="570"/>
      <c r="BK19" s="570"/>
      <c r="BL19" s="570"/>
      <c r="BM19" s="570"/>
      <c r="BN19" s="70"/>
    </row>
    <row r="20" spans="1:66" ht="23.25" customHeight="1" outlineLevel="1" x14ac:dyDescent="0.25">
      <c r="A20" s="590" t="s">
        <v>203</v>
      </c>
      <c r="B20" s="591"/>
      <c r="C20" s="591"/>
      <c r="D20" s="591"/>
      <c r="E20" s="591"/>
      <c r="F20" s="591"/>
      <c r="G20" s="592"/>
      <c r="H20" s="122"/>
      <c r="I20" s="122"/>
      <c r="J20" s="122"/>
      <c r="K20" s="123"/>
      <c r="L20" s="123"/>
      <c r="M20" s="123"/>
      <c r="N20" s="123"/>
      <c r="O20" s="123"/>
      <c r="P20" s="123"/>
      <c r="Q20" s="139"/>
      <c r="R20" s="132"/>
      <c r="S20" s="132"/>
      <c r="T20" s="132"/>
      <c r="U20" s="132"/>
      <c r="V20" s="132"/>
      <c r="W20" s="132"/>
      <c r="X20" s="132"/>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70"/>
    </row>
    <row r="21" spans="1:66" ht="45" customHeight="1" outlineLevel="1" x14ac:dyDescent="0.25">
      <c r="A21" s="590" t="s">
        <v>204</v>
      </c>
      <c r="B21" s="591"/>
      <c r="C21" s="591"/>
      <c r="D21" s="591"/>
      <c r="E21" s="591"/>
      <c r="F21" s="591"/>
      <c r="G21" s="592"/>
      <c r="H21" s="122"/>
      <c r="I21" s="122"/>
      <c r="J21" s="122"/>
      <c r="K21" s="123"/>
      <c r="L21" s="123"/>
      <c r="M21" s="123"/>
      <c r="N21" s="123"/>
      <c r="O21" s="123"/>
      <c r="P21" s="123"/>
      <c r="Q21" s="139"/>
      <c r="R21" s="132"/>
      <c r="S21" s="132"/>
      <c r="T21" s="132"/>
      <c r="U21" s="132"/>
      <c r="V21" s="132"/>
      <c r="W21" s="132"/>
      <c r="X21" s="132"/>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70"/>
    </row>
    <row r="22" spans="1:66" ht="24.6" customHeight="1" outlineLevel="1" x14ac:dyDescent="0.25">
      <c r="A22" s="593" t="s">
        <v>205</v>
      </c>
      <c r="B22" s="594"/>
      <c r="C22" s="594"/>
      <c r="D22" s="594"/>
      <c r="E22" s="594"/>
      <c r="F22" s="594"/>
      <c r="G22" s="595"/>
      <c r="H22" s="122"/>
      <c r="I22" s="122"/>
      <c r="J22" s="122"/>
      <c r="K22" s="123"/>
      <c r="L22" s="123"/>
      <c r="M22" s="123"/>
      <c r="N22" s="123"/>
      <c r="O22" s="123"/>
      <c r="P22" s="123"/>
      <c r="Q22" s="139"/>
      <c r="R22" s="132"/>
      <c r="S22" s="132"/>
      <c r="T22" s="132"/>
      <c r="U22" s="132"/>
      <c r="V22" s="132"/>
      <c r="W22" s="132"/>
      <c r="X22" s="132"/>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70"/>
    </row>
    <row r="23" spans="1:66" x14ac:dyDescent="0.25">
      <c r="A23" s="50"/>
      <c r="B23" s="50"/>
      <c r="C23" s="50"/>
      <c r="D23" s="50"/>
      <c r="E23" s="50"/>
      <c r="F23" s="50"/>
      <c r="G23" s="50"/>
      <c r="H23" s="123"/>
      <c r="I23" s="123"/>
      <c r="J23" s="123"/>
      <c r="K23" s="123"/>
      <c r="L23" s="123"/>
      <c r="M23" s="123"/>
      <c r="N23" s="123"/>
      <c r="O23" s="123"/>
      <c r="P23" s="123"/>
      <c r="Q23" s="123"/>
      <c r="R23" s="123"/>
      <c r="S23" s="123"/>
      <c r="T23" s="123"/>
      <c r="U23" s="123"/>
      <c r="V23" s="123"/>
      <c r="W23" s="123"/>
      <c r="X23" s="123"/>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row>
    <row r="24" spans="1:66" s="1" customFormat="1" ht="35.25" customHeight="1" x14ac:dyDescent="0.35">
      <c r="A24" s="671" t="s">
        <v>272</v>
      </c>
      <c r="B24" s="672"/>
      <c r="C24" s="672"/>
      <c r="D24" s="672"/>
      <c r="E24" s="486"/>
      <c r="F24" s="486"/>
      <c r="G24" s="487"/>
      <c r="H24" s="474"/>
      <c r="I24" s="474"/>
      <c r="J24" s="474"/>
      <c r="K24" s="474"/>
      <c r="L24" s="474"/>
      <c r="M24" s="474"/>
      <c r="N24" s="474"/>
      <c r="O24" s="474"/>
      <c r="P24" s="130"/>
      <c r="Q24" s="130"/>
      <c r="R24" s="130"/>
      <c r="S24" s="130"/>
      <c r="T24" s="130"/>
      <c r="U24" s="130"/>
      <c r="V24" s="130"/>
      <c r="W24" s="130"/>
      <c r="X24" s="130"/>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7"/>
      <c r="BK24" s="7"/>
      <c r="BL24" s="7"/>
      <c r="BM24" s="7"/>
    </row>
    <row r="25" spans="1:66" s="1" customFormat="1" ht="29.25" customHeight="1" outlineLevel="1" thickBot="1" x14ac:dyDescent="0.4">
      <c r="A25" s="462"/>
      <c r="B25" s="92" t="s">
        <v>9</v>
      </c>
      <c r="C25" s="93" t="s">
        <v>51</v>
      </c>
      <c r="D25" s="94">
        <v>2018</v>
      </c>
      <c r="E25" s="95">
        <v>2019</v>
      </c>
      <c r="F25" s="588">
        <v>2020</v>
      </c>
      <c r="G25" s="588"/>
      <c r="H25" s="135"/>
      <c r="I25" s="135"/>
      <c r="J25" s="135"/>
      <c r="K25" s="135"/>
      <c r="L25" s="135"/>
      <c r="M25" s="135"/>
      <c r="N25" s="130"/>
      <c r="O25" s="130"/>
      <c r="P25" s="130"/>
      <c r="Q25" s="664"/>
      <c r="R25" s="664"/>
      <c r="S25" s="664"/>
      <c r="T25" s="664"/>
      <c r="U25" s="664"/>
      <c r="V25" s="664"/>
      <c r="W25" s="130"/>
      <c r="X25" s="130"/>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row>
    <row r="26" spans="1:66" s="1" customFormat="1" ht="23.45" customHeight="1" outlineLevel="1" x14ac:dyDescent="0.35">
      <c r="A26" s="463"/>
      <c r="B26" s="96" t="s">
        <v>27</v>
      </c>
      <c r="C26" s="97">
        <v>1800000</v>
      </c>
      <c r="D26" s="98">
        <v>8130000</v>
      </c>
      <c r="E26" s="99" t="s">
        <v>46</v>
      </c>
      <c r="F26" s="589" t="s">
        <v>47</v>
      </c>
      <c r="G26" s="589"/>
      <c r="H26" s="135"/>
      <c r="I26" s="135"/>
      <c r="J26" s="135"/>
      <c r="K26" s="135"/>
      <c r="L26" s="135"/>
      <c r="M26" s="135"/>
      <c r="N26" s="130"/>
      <c r="O26" s="130"/>
      <c r="P26" s="131"/>
      <c r="Q26" s="131"/>
      <c r="R26" s="131"/>
      <c r="S26" s="131"/>
      <c r="T26" s="131"/>
      <c r="U26" s="130"/>
      <c r="V26" s="130"/>
      <c r="W26" s="130"/>
      <c r="X26" s="130"/>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row>
    <row r="27" spans="1:66" s="1" customFormat="1" ht="23.45" customHeight="1" outlineLevel="1" x14ac:dyDescent="0.35">
      <c r="A27" s="462"/>
      <c r="B27" s="100" t="s">
        <v>25</v>
      </c>
      <c r="C27" s="101">
        <v>0</v>
      </c>
      <c r="D27" s="102">
        <v>0</v>
      </c>
      <c r="E27" s="103" t="s">
        <v>46</v>
      </c>
      <c r="F27" s="576" t="s">
        <v>47</v>
      </c>
      <c r="G27" s="576"/>
      <c r="H27" s="135"/>
      <c r="I27" s="135"/>
      <c r="J27" s="135"/>
      <c r="K27" s="135"/>
      <c r="L27" s="135"/>
      <c r="M27" s="135"/>
      <c r="N27" s="135"/>
      <c r="O27" s="135"/>
      <c r="P27" s="135"/>
      <c r="Q27" s="130"/>
      <c r="R27" s="130"/>
      <c r="S27" s="130"/>
      <c r="T27" s="131"/>
      <c r="U27" s="131"/>
      <c r="V27" s="131"/>
      <c r="W27" s="131"/>
      <c r="X27" s="131"/>
      <c r="Y27" s="113"/>
      <c r="Z27" s="113"/>
      <c r="AA27" s="113"/>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1:66" s="1" customFormat="1" ht="23.45" customHeight="1" outlineLevel="1" x14ac:dyDescent="0.35">
      <c r="A28" s="464"/>
      <c r="B28" s="100" t="s">
        <v>26</v>
      </c>
      <c r="C28" s="101">
        <v>1</v>
      </c>
      <c r="D28" s="102">
        <v>1</v>
      </c>
      <c r="E28" s="103" t="s">
        <v>46</v>
      </c>
      <c r="F28" s="576" t="s">
        <v>47</v>
      </c>
      <c r="G28" s="576"/>
      <c r="H28" s="135"/>
      <c r="I28" s="135"/>
      <c r="J28" s="135"/>
      <c r="K28" s="135"/>
      <c r="L28" s="135"/>
      <c r="M28" s="135"/>
      <c r="N28" s="135"/>
      <c r="O28" s="135"/>
      <c r="P28" s="135"/>
      <c r="Q28" s="130"/>
      <c r="R28" s="130"/>
      <c r="S28" s="130"/>
      <c r="T28" s="131"/>
      <c r="U28" s="131"/>
      <c r="V28" s="131"/>
      <c r="W28" s="131"/>
      <c r="X28" s="316" t="s">
        <v>36</v>
      </c>
      <c r="Y28" s="317">
        <v>3.2</v>
      </c>
      <c r="Z28" s="113"/>
      <c r="AA28" s="113"/>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6" s="1" customFormat="1" ht="19.5" customHeight="1" outlineLevel="1" x14ac:dyDescent="0.35">
      <c r="A29" s="50"/>
      <c r="B29" s="50"/>
      <c r="C29" s="50"/>
      <c r="D29" s="71"/>
      <c r="E29" s="71"/>
      <c r="F29" s="71"/>
      <c r="G29" s="71"/>
      <c r="H29" s="135"/>
      <c r="I29" s="135"/>
      <c r="J29" s="135"/>
      <c r="K29" s="135"/>
      <c r="L29" s="135"/>
      <c r="M29" s="135"/>
      <c r="N29" s="135"/>
      <c r="O29" s="135"/>
      <c r="P29" s="135"/>
      <c r="Q29" s="130"/>
      <c r="R29" s="130"/>
      <c r="S29" s="130"/>
      <c r="T29" s="130"/>
      <c r="U29" s="130"/>
      <c r="V29" s="130"/>
      <c r="W29" s="130"/>
      <c r="X29" s="130"/>
      <c r="Y29" s="80" t="s">
        <v>200</v>
      </c>
      <c r="Z29" s="6"/>
      <c r="AA29" s="6"/>
      <c r="AB29" s="6"/>
      <c r="AC29" s="6"/>
      <c r="AD29" s="6"/>
      <c r="AE29" s="6"/>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row>
    <row r="30" spans="1:66" ht="21" outlineLevel="1" x14ac:dyDescent="0.35">
      <c r="A30" s="577" t="s">
        <v>112</v>
      </c>
      <c r="B30" s="577"/>
      <c r="C30" s="577"/>
      <c r="D30" s="577"/>
      <c r="E30" s="577"/>
      <c r="F30" s="577"/>
      <c r="G30" s="578"/>
      <c r="H30" s="636" t="s">
        <v>1</v>
      </c>
      <c r="I30" s="637"/>
      <c r="J30" s="637"/>
      <c r="K30" s="637"/>
      <c r="L30" s="638"/>
      <c r="M30" s="582" t="s">
        <v>43</v>
      </c>
      <c r="N30" s="583"/>
      <c r="O30" s="583"/>
      <c r="P30" s="583"/>
      <c r="Q30" s="584"/>
      <c r="R30" s="119" t="s">
        <v>50</v>
      </c>
      <c r="S30" s="120"/>
      <c r="T30" s="120"/>
      <c r="U30" s="120"/>
      <c r="V30" s="121"/>
      <c r="W30" s="50"/>
      <c r="X30" s="50"/>
      <c r="Y30" s="50"/>
      <c r="Z30" s="670" t="s">
        <v>11</v>
      </c>
      <c r="AA30" s="670"/>
      <c r="AB30" s="670"/>
      <c r="AC30" s="670"/>
      <c r="AD30" s="670"/>
      <c r="AE30" s="670" t="s">
        <v>16</v>
      </c>
      <c r="AF30" s="670"/>
      <c r="AG30" s="670"/>
      <c r="AH30" s="670"/>
      <c r="AI30" s="670"/>
      <c r="AJ30" s="670" t="s">
        <v>24</v>
      </c>
      <c r="AK30" s="670"/>
      <c r="AL30" s="670"/>
      <c r="AM30" s="670"/>
      <c r="AN30" s="670"/>
      <c r="AO30" s="670" t="s">
        <v>13</v>
      </c>
      <c r="AP30" s="670"/>
      <c r="AQ30" s="670"/>
      <c r="AR30" s="670"/>
      <c r="AS30" s="670"/>
      <c r="AT30" s="670" t="s">
        <v>14</v>
      </c>
      <c r="AU30" s="670"/>
      <c r="AV30" s="670"/>
      <c r="AW30" s="670"/>
      <c r="AX30" s="670"/>
      <c r="AY30" s="670" t="s">
        <v>12</v>
      </c>
      <c r="AZ30" s="670"/>
      <c r="BA30" s="670"/>
      <c r="BB30" s="670"/>
      <c r="BC30" s="670"/>
      <c r="BD30" s="670" t="s">
        <v>17</v>
      </c>
      <c r="BE30" s="670"/>
      <c r="BF30" s="670"/>
      <c r="BG30" s="670"/>
      <c r="BH30" s="670"/>
      <c r="BI30" s="670" t="s">
        <v>15</v>
      </c>
      <c r="BJ30" s="670"/>
      <c r="BK30" s="670"/>
      <c r="BL30" s="670"/>
      <c r="BM30" s="670"/>
    </row>
    <row r="31" spans="1:66" ht="29.45" customHeight="1" outlineLevel="1" thickBot="1" x14ac:dyDescent="0.3">
      <c r="A31" s="158" t="s">
        <v>6</v>
      </c>
      <c r="B31" s="118" t="s">
        <v>8</v>
      </c>
      <c r="C31" s="118" t="s">
        <v>3</v>
      </c>
      <c r="D31" s="647" t="s">
        <v>68</v>
      </c>
      <c r="E31" s="648"/>
      <c r="F31" s="36" t="s">
        <v>10</v>
      </c>
      <c r="G31" s="36" t="s">
        <v>0</v>
      </c>
      <c r="H31" s="36" t="s">
        <v>22</v>
      </c>
      <c r="I31" s="36" t="s">
        <v>30</v>
      </c>
      <c r="J31" s="36" t="s">
        <v>29</v>
      </c>
      <c r="K31" s="36" t="s">
        <v>23</v>
      </c>
      <c r="L31" s="36" t="s">
        <v>49</v>
      </c>
      <c r="M31" s="30" t="s">
        <v>22</v>
      </c>
      <c r="N31" s="29" t="s">
        <v>30</v>
      </c>
      <c r="O31" s="30" t="s">
        <v>29</v>
      </c>
      <c r="P31" s="29" t="s">
        <v>23</v>
      </c>
      <c r="Q31" s="30" t="s">
        <v>49</v>
      </c>
      <c r="R31" s="38" t="s">
        <v>22</v>
      </c>
      <c r="S31" s="41" t="s">
        <v>30</v>
      </c>
      <c r="T31" s="38" t="s">
        <v>29</v>
      </c>
      <c r="U31" s="41" t="s">
        <v>23</v>
      </c>
      <c r="V31" s="38" t="s">
        <v>49</v>
      </c>
      <c r="W31" s="50"/>
      <c r="X31" s="50"/>
      <c r="Y31" s="50"/>
      <c r="Z31" s="480" t="s">
        <v>22</v>
      </c>
      <c r="AA31" s="480" t="s">
        <v>30</v>
      </c>
      <c r="AB31" s="480" t="s">
        <v>29</v>
      </c>
      <c r="AC31" s="480" t="s">
        <v>23</v>
      </c>
      <c r="AD31" s="480" t="s">
        <v>49</v>
      </c>
      <c r="AE31" s="480" t="s">
        <v>22</v>
      </c>
      <c r="AF31" s="480" t="s">
        <v>30</v>
      </c>
      <c r="AG31" s="480" t="s">
        <v>29</v>
      </c>
      <c r="AH31" s="480" t="s">
        <v>23</v>
      </c>
      <c r="AI31" s="480" t="s">
        <v>49</v>
      </c>
      <c r="AJ31" s="480" t="s">
        <v>22</v>
      </c>
      <c r="AK31" s="480" t="s">
        <v>30</v>
      </c>
      <c r="AL31" s="480" t="s">
        <v>29</v>
      </c>
      <c r="AM31" s="480" t="s">
        <v>23</v>
      </c>
      <c r="AN31" s="480" t="s">
        <v>49</v>
      </c>
      <c r="AO31" s="480" t="s">
        <v>22</v>
      </c>
      <c r="AP31" s="480" t="s">
        <v>30</v>
      </c>
      <c r="AQ31" s="480" t="s">
        <v>29</v>
      </c>
      <c r="AR31" s="480" t="s">
        <v>23</v>
      </c>
      <c r="AS31" s="480" t="s">
        <v>49</v>
      </c>
      <c r="AT31" s="480" t="s">
        <v>22</v>
      </c>
      <c r="AU31" s="480" t="s">
        <v>30</v>
      </c>
      <c r="AV31" s="480" t="s">
        <v>29</v>
      </c>
      <c r="AW31" s="480" t="s">
        <v>23</v>
      </c>
      <c r="AX31" s="480" t="s">
        <v>49</v>
      </c>
      <c r="AY31" s="480" t="s">
        <v>22</v>
      </c>
      <c r="AZ31" s="480" t="s">
        <v>30</v>
      </c>
      <c r="BA31" s="480" t="s">
        <v>29</v>
      </c>
      <c r="BB31" s="480" t="s">
        <v>23</v>
      </c>
      <c r="BC31" s="480"/>
      <c r="BD31" s="480" t="s">
        <v>22</v>
      </c>
      <c r="BE31" s="480" t="s">
        <v>30</v>
      </c>
      <c r="BF31" s="480" t="s">
        <v>29</v>
      </c>
      <c r="BG31" s="480" t="s">
        <v>23</v>
      </c>
      <c r="BH31" s="480"/>
      <c r="BI31" s="480" t="s">
        <v>22</v>
      </c>
      <c r="BJ31" s="480" t="s">
        <v>30</v>
      </c>
      <c r="BK31" s="480" t="s">
        <v>29</v>
      </c>
      <c r="BL31" s="480" t="s">
        <v>23</v>
      </c>
      <c r="BM31" s="480" t="s">
        <v>49</v>
      </c>
    </row>
    <row r="32" spans="1:66" ht="56.25" outlineLevel="1" x14ac:dyDescent="0.25">
      <c r="A32" s="404" t="s">
        <v>18</v>
      </c>
      <c r="B32" s="313" t="s">
        <v>192</v>
      </c>
      <c r="C32" s="299" t="s">
        <v>178</v>
      </c>
      <c r="D32" s="668" t="s">
        <v>78</v>
      </c>
      <c r="E32" s="669"/>
      <c r="F32" s="381" t="s">
        <v>75</v>
      </c>
      <c r="G32" s="402" t="s">
        <v>76</v>
      </c>
      <c r="H32" s="381"/>
      <c r="I32" s="381"/>
      <c r="J32" s="381"/>
      <c r="K32" s="381"/>
      <c r="L32" s="381"/>
      <c r="M32" s="386"/>
      <c r="N32" s="387"/>
      <c r="O32" s="388"/>
      <c r="P32" s="389">
        <f>(21678*25)/100</f>
        <v>5419.5</v>
      </c>
      <c r="Q32" s="388"/>
      <c r="R32" s="390"/>
      <c r="S32" s="391"/>
      <c r="T32" s="392"/>
      <c r="U32" s="391">
        <v>5420</v>
      </c>
      <c r="V32" s="392"/>
      <c r="W32" s="50"/>
      <c r="X32" s="50"/>
      <c r="Y32" s="123"/>
      <c r="Z32" s="483"/>
      <c r="AA32" s="483"/>
      <c r="AB32" s="483"/>
      <c r="AC32" s="484">
        <v>826</v>
      </c>
      <c r="AD32" s="483"/>
      <c r="AE32" s="483"/>
      <c r="AF32" s="483"/>
      <c r="AG32" s="483"/>
      <c r="AH32" s="484">
        <v>965.25</v>
      </c>
      <c r="AI32" s="483"/>
      <c r="AJ32" s="483"/>
      <c r="AK32" s="483"/>
      <c r="AL32" s="483"/>
      <c r="AM32" s="484">
        <v>1218.75</v>
      </c>
      <c r="AN32" s="483"/>
      <c r="AO32" s="483"/>
      <c r="AP32" s="483"/>
      <c r="AQ32" s="483"/>
      <c r="AR32" s="484">
        <v>0</v>
      </c>
      <c r="AS32" s="483"/>
      <c r="AT32" s="483"/>
      <c r="AU32" s="483"/>
      <c r="AV32" s="483"/>
      <c r="AW32" s="484">
        <v>317.75</v>
      </c>
      <c r="AX32" s="483"/>
      <c r="AY32" s="483"/>
      <c r="AZ32" s="483"/>
      <c r="BA32" s="483"/>
      <c r="BB32" s="484">
        <v>438</v>
      </c>
      <c r="BC32" s="483"/>
      <c r="BD32" s="483"/>
      <c r="BE32" s="483"/>
      <c r="BF32" s="483"/>
      <c r="BG32" s="484">
        <v>760.25</v>
      </c>
      <c r="BH32" s="483"/>
      <c r="BI32" s="483"/>
      <c r="BJ32" s="483"/>
      <c r="BK32" s="483"/>
      <c r="BL32" s="484">
        <v>897.25</v>
      </c>
      <c r="BM32" s="483"/>
    </row>
    <row r="33" spans="1:66" ht="58.5" customHeight="1" outlineLevel="1" x14ac:dyDescent="0.25">
      <c r="A33" s="116" t="s">
        <v>19</v>
      </c>
      <c r="B33" s="265" t="s">
        <v>242</v>
      </c>
      <c r="C33" s="265" t="s">
        <v>243</v>
      </c>
      <c r="D33" s="645" t="s">
        <v>144</v>
      </c>
      <c r="E33" s="645"/>
      <c r="F33" s="265" t="s">
        <v>244</v>
      </c>
      <c r="G33" s="265"/>
      <c r="H33" s="265"/>
      <c r="I33" s="265"/>
      <c r="J33" s="303"/>
      <c r="K33" s="303"/>
      <c r="L33" s="303"/>
      <c r="M33" s="294"/>
      <c r="N33" s="306"/>
      <c r="O33" s="262"/>
      <c r="P33" s="306"/>
      <c r="Q33" s="262"/>
      <c r="R33" s="297"/>
      <c r="S33" s="305"/>
      <c r="T33" s="266"/>
      <c r="U33" s="305"/>
      <c r="V33" s="266">
        <v>5</v>
      </c>
      <c r="W33" s="50"/>
      <c r="X33" s="50"/>
      <c r="Y33" s="143"/>
      <c r="Z33" s="105"/>
      <c r="AA33" s="105"/>
      <c r="AB33" s="105"/>
      <c r="AC33" s="105"/>
      <c r="AD33" s="105"/>
      <c r="AE33" s="105"/>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105"/>
      <c r="BJ33" s="105"/>
      <c r="BK33" s="105"/>
      <c r="BL33" s="105"/>
      <c r="BM33" s="105"/>
    </row>
    <row r="34" spans="1:66" s="50" customFormat="1" ht="21" customHeight="1" outlineLevel="1" x14ac:dyDescent="0.35">
      <c r="A34" s="123"/>
      <c r="B34" s="135"/>
      <c r="C34" s="135"/>
      <c r="D34" s="135"/>
      <c r="E34" s="135"/>
      <c r="F34" s="135"/>
      <c r="G34" s="135"/>
      <c r="H34" s="122"/>
      <c r="I34" s="122"/>
      <c r="J34" s="122"/>
      <c r="K34" s="122"/>
      <c r="L34" s="122"/>
      <c r="M34" s="138"/>
      <c r="N34" s="122"/>
      <c r="O34" s="122"/>
      <c r="P34" s="122"/>
      <c r="Q34" s="122"/>
      <c r="R34" s="138"/>
      <c r="S34" s="122"/>
      <c r="T34" s="122"/>
      <c r="U34" s="122"/>
      <c r="V34" s="122"/>
      <c r="W34" s="123"/>
      <c r="X34" s="123"/>
      <c r="Y34" s="104"/>
      <c r="Z34" s="105"/>
      <c r="AA34" s="105"/>
      <c r="AB34" s="105"/>
      <c r="AC34" s="105"/>
      <c r="AD34" s="105"/>
      <c r="AE34" s="105"/>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70"/>
      <c r="BM34" s="70"/>
      <c r="BN34" s="70"/>
    </row>
    <row r="35" spans="1:66" ht="21" outlineLevel="1" x14ac:dyDescent="0.35">
      <c r="A35" s="421" t="s">
        <v>113</v>
      </c>
      <c r="B35" s="379"/>
      <c r="C35" s="379"/>
      <c r="D35" s="379"/>
      <c r="E35" s="379"/>
      <c r="F35" s="379"/>
      <c r="G35" s="380"/>
      <c r="H35" s="473"/>
      <c r="I35" s="473"/>
      <c r="J35" s="473"/>
      <c r="K35" s="473"/>
      <c r="L35" s="473"/>
      <c r="M35" s="473"/>
      <c r="N35" s="473"/>
      <c r="O35" s="473"/>
      <c r="P35" s="473"/>
      <c r="Q35" s="473"/>
      <c r="R35" s="123"/>
      <c r="S35" s="123"/>
      <c r="T35" s="123"/>
      <c r="U35" s="123"/>
      <c r="V35" s="123"/>
      <c r="W35" s="123"/>
      <c r="X35" s="123"/>
      <c r="Y35" s="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70"/>
    </row>
    <row r="36" spans="1:66" ht="29.25" customHeight="1" outlineLevel="1" x14ac:dyDescent="0.25">
      <c r="A36" s="590" t="s">
        <v>177</v>
      </c>
      <c r="B36" s="591"/>
      <c r="C36" s="591"/>
      <c r="D36" s="591"/>
      <c r="E36" s="591"/>
      <c r="F36" s="591"/>
      <c r="G36" s="592"/>
      <c r="H36" s="122"/>
      <c r="I36" s="122"/>
      <c r="J36" s="122"/>
      <c r="K36" s="123"/>
      <c r="L36" s="123"/>
      <c r="M36" s="123"/>
      <c r="N36" s="123"/>
      <c r="O36" s="123"/>
      <c r="P36" s="123"/>
      <c r="Q36" s="139"/>
      <c r="R36" s="132"/>
      <c r="S36" s="132"/>
      <c r="T36" s="132"/>
      <c r="U36" s="132"/>
      <c r="V36" s="132"/>
      <c r="W36" s="132"/>
      <c r="X36" s="132"/>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70"/>
    </row>
    <row r="37" spans="1:66" ht="24.6" customHeight="1" outlineLevel="1" x14ac:dyDescent="0.25">
      <c r="A37" s="590" t="s">
        <v>115</v>
      </c>
      <c r="B37" s="591"/>
      <c r="C37" s="591"/>
      <c r="D37" s="591"/>
      <c r="E37" s="591"/>
      <c r="F37" s="591"/>
      <c r="G37" s="592"/>
      <c r="H37" s="138"/>
      <c r="I37" s="138"/>
      <c r="J37" s="138"/>
      <c r="K37" s="123"/>
      <c r="L37" s="123"/>
      <c r="M37" s="123"/>
      <c r="N37" s="123"/>
      <c r="O37" s="123"/>
      <c r="P37" s="123"/>
      <c r="Q37" s="139"/>
      <c r="R37" s="133"/>
      <c r="S37" s="133"/>
      <c r="T37" s="133"/>
      <c r="U37" s="133"/>
      <c r="V37" s="133"/>
      <c r="W37" s="133"/>
      <c r="X37" s="133"/>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70"/>
    </row>
    <row r="38" spans="1:66" s="502" customFormat="1" ht="15.75" customHeight="1" outlineLevel="1" x14ac:dyDescent="0.25">
      <c r="A38" s="665" t="s">
        <v>206</v>
      </c>
      <c r="B38" s="666"/>
      <c r="C38" s="666"/>
      <c r="D38" s="666"/>
      <c r="E38" s="666"/>
      <c r="F38" s="666"/>
      <c r="G38" s="667"/>
      <c r="H38" s="138"/>
      <c r="I38" s="138"/>
      <c r="J38" s="138"/>
      <c r="K38" s="503"/>
      <c r="L38" s="503"/>
      <c r="M38" s="503"/>
      <c r="N38" s="503"/>
      <c r="O38" s="503"/>
      <c r="P38" s="503"/>
      <c r="Q38" s="139"/>
      <c r="R38" s="504"/>
      <c r="S38" s="504"/>
      <c r="T38" s="504"/>
      <c r="U38" s="504"/>
      <c r="V38" s="504"/>
      <c r="W38" s="504"/>
      <c r="X38" s="504"/>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1"/>
    </row>
    <row r="39" spans="1:66" ht="26.25" customHeight="1" outlineLevel="1" x14ac:dyDescent="0.25">
      <c r="A39" s="593" t="s">
        <v>207</v>
      </c>
      <c r="B39" s="594"/>
      <c r="C39" s="594"/>
      <c r="D39" s="594"/>
      <c r="E39" s="594"/>
      <c r="F39" s="594"/>
      <c r="G39" s="595"/>
      <c r="H39" s="138"/>
      <c r="I39" s="138"/>
      <c r="J39" s="138"/>
      <c r="K39" s="123"/>
      <c r="L39" s="123"/>
      <c r="M39" s="123"/>
      <c r="N39" s="123"/>
      <c r="O39" s="123"/>
      <c r="P39" s="123"/>
      <c r="Q39" s="139"/>
      <c r="R39" s="133"/>
      <c r="S39" s="133"/>
      <c r="T39" s="133"/>
      <c r="U39" s="133"/>
      <c r="V39" s="133"/>
      <c r="W39" s="133"/>
      <c r="X39" s="133"/>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70"/>
    </row>
    <row r="40" spans="1:66" ht="69" customHeight="1" x14ac:dyDescent="0.25">
      <c r="C40" s="1"/>
    </row>
  </sheetData>
  <customSheetViews>
    <customSheetView guid="{351639D4-E5F4-4D97-8434-1E471110B91C}" scale="60" showPageBreaks="1" printArea="1" view="pageBreakPreview">
      <selection activeCell="AF24" sqref="AF24"/>
      <pageMargins left="0.25" right="0.25" top="0.5" bottom="0.5" header="0.3" footer="0.3"/>
      <pageSetup paperSize="8" scale="35" fitToHeight="0" orientation="landscape" cellComments="asDisplayed" r:id="rId1"/>
    </customSheetView>
    <customSheetView guid="{708D2520-2059-485B-926A-B7AEC61CA95B}" scale="90" topLeftCell="A28">
      <selection activeCell="C44" sqref="C44"/>
      <pageMargins left="0.25" right="0.25" top="0.5" bottom="0.5" header="0.3" footer="0.3"/>
      <pageSetup paperSize="8" scale="55" fitToHeight="0" orientation="landscape" cellComments="asDisplayed" r:id="rId2"/>
    </customSheetView>
    <customSheetView guid="{102164BE-2C0C-4FE8-ABCE-1ED8B6AFCA68}" scale="90" showPageBreaks="1" printArea="1">
      <selection sqref="A1:W1"/>
      <pageMargins left="0.25" right="0.25" top="0.5" bottom="0.5" header="0.3" footer="0.3"/>
      <pageSetup paperSize="8" scale="55" fitToHeight="0" orientation="landscape" cellComments="asDisplayed" r:id="rId3"/>
    </customSheetView>
    <customSheetView guid="{12532ED9-9D7F-4AFE-B482-5C4AB6727EFC}" scale="75" showPageBreaks="1" printArea="1">
      <selection sqref="A1:W1"/>
      <pageMargins left="0.25" right="0.25" top="0.5" bottom="0.5" header="0.3" footer="0.3"/>
      <pageSetup paperSize="8" scale="55" fitToHeight="0" orientation="landscape" cellComments="asDisplayed" r:id="rId4"/>
    </customSheetView>
    <customSheetView guid="{0D53A4E5-01D8-4847-82F2-8A8F40082149}" scale="60" showPageBreaks="1" printArea="1" view="pageBreakPreview">
      <selection activeCell="AF24" sqref="AF24"/>
      <pageMargins left="0.25" right="0.25" top="0.5" bottom="0.5" header="0.3" footer="0.3"/>
      <pageSetup paperSize="8" scale="35" fitToHeight="0" orientation="landscape" cellComments="asDisplayed" r:id="rId5"/>
    </customSheetView>
  </customSheetViews>
  <mergeCells count="130">
    <mergeCell ref="BM16:BM17"/>
    <mergeCell ref="AY16:AY17"/>
    <mergeCell ref="AZ16:AZ17"/>
    <mergeCell ref="BA16:BA17"/>
    <mergeCell ref="BB16:BB17"/>
    <mergeCell ref="BC16:BC17"/>
    <mergeCell ref="BH16:BH17"/>
    <mergeCell ref="BI16:BI17"/>
    <mergeCell ref="BJ16:BJ17"/>
    <mergeCell ref="BK16:BK17"/>
    <mergeCell ref="BL16:BL17"/>
    <mergeCell ref="AN16:AN17"/>
    <mergeCell ref="BD16:BD17"/>
    <mergeCell ref="BE16:BE17"/>
    <mergeCell ref="BF16:BF17"/>
    <mergeCell ref="BG16:BG17"/>
    <mergeCell ref="AT16:AT17"/>
    <mergeCell ref="AU16:AU17"/>
    <mergeCell ref="AV16:AV17"/>
    <mergeCell ref="AW16:AW17"/>
    <mergeCell ref="AX16:AX17"/>
    <mergeCell ref="AO16:AO17"/>
    <mergeCell ref="AP16:AP17"/>
    <mergeCell ref="AQ16:AQ17"/>
    <mergeCell ref="AR16:AR17"/>
    <mergeCell ref="AS16:AS17"/>
    <mergeCell ref="AI16:AI17"/>
    <mergeCell ref="AJ16:AJ17"/>
    <mergeCell ref="AK16:AK17"/>
    <mergeCell ref="AL16:AL17"/>
    <mergeCell ref="AM16:AM17"/>
    <mergeCell ref="AE16:AE17"/>
    <mergeCell ref="AF16:AF17"/>
    <mergeCell ref="AG16:AG17"/>
    <mergeCell ref="AH16:AH17"/>
    <mergeCell ref="AD16:AD17"/>
    <mergeCell ref="J16:J17"/>
    <mergeCell ref="K16:K17"/>
    <mergeCell ref="L16:L17"/>
    <mergeCell ref="A16:A17"/>
    <mergeCell ref="F16:F17"/>
    <mergeCell ref="G16:G17"/>
    <mergeCell ref="D16:E17"/>
    <mergeCell ref="R16:R17"/>
    <mergeCell ref="S16:S17"/>
    <mergeCell ref="Y16:Y17"/>
    <mergeCell ref="Z16:Z17"/>
    <mergeCell ref="AA16:AA17"/>
    <mergeCell ref="AB16:AB17"/>
    <mergeCell ref="AC16:AC17"/>
    <mergeCell ref="T16:T17"/>
    <mergeCell ref="U16:U17"/>
    <mergeCell ref="V16:V17"/>
    <mergeCell ref="M16:M17"/>
    <mergeCell ref="N16:N17"/>
    <mergeCell ref="O16:O17"/>
    <mergeCell ref="P16:P17"/>
    <mergeCell ref="Q16:Q17"/>
    <mergeCell ref="D4:E4"/>
    <mergeCell ref="D6:E6"/>
    <mergeCell ref="A1:W1"/>
    <mergeCell ref="A3:G3"/>
    <mergeCell ref="H3:K3"/>
    <mergeCell ref="L3:O3"/>
    <mergeCell ref="P3:S3"/>
    <mergeCell ref="T3:W3"/>
    <mergeCell ref="D5:E5"/>
    <mergeCell ref="A8:D8"/>
    <mergeCell ref="F9:G9"/>
    <mergeCell ref="Q9:V9"/>
    <mergeCell ref="F10:G10"/>
    <mergeCell ref="F11:G11"/>
    <mergeCell ref="F12:G12"/>
    <mergeCell ref="D15:E15"/>
    <mergeCell ref="A14:G14"/>
    <mergeCell ref="H14:L14"/>
    <mergeCell ref="M14:Q14"/>
    <mergeCell ref="AO14:AS14"/>
    <mergeCell ref="AT14:AX14"/>
    <mergeCell ref="AY14:BC14"/>
    <mergeCell ref="BD14:BH14"/>
    <mergeCell ref="BI14:BM14"/>
    <mergeCell ref="BI19:BM19"/>
    <mergeCell ref="A20:G20"/>
    <mergeCell ref="A24:D24"/>
    <mergeCell ref="F25:G25"/>
    <mergeCell ref="Q25:V25"/>
    <mergeCell ref="AE19:AI19"/>
    <mergeCell ref="AJ19:AN19"/>
    <mergeCell ref="AO19:AS19"/>
    <mergeCell ref="AT19:AX19"/>
    <mergeCell ref="AY19:BC19"/>
    <mergeCell ref="BD19:BH19"/>
    <mergeCell ref="Z19:AD19"/>
    <mergeCell ref="A22:G22"/>
    <mergeCell ref="A21:G21"/>
    <mergeCell ref="AE14:AI14"/>
    <mergeCell ref="AJ14:AN14"/>
    <mergeCell ref="Z14:AD14"/>
    <mergeCell ref="H16:H17"/>
    <mergeCell ref="I16:I17"/>
    <mergeCell ref="AY35:BC35"/>
    <mergeCell ref="BD35:BH35"/>
    <mergeCell ref="BI35:BM35"/>
    <mergeCell ref="A36:G36"/>
    <mergeCell ref="Z35:AD35"/>
    <mergeCell ref="AE35:AI35"/>
    <mergeCell ref="AJ35:AN35"/>
    <mergeCell ref="AO35:AS35"/>
    <mergeCell ref="BI30:BM30"/>
    <mergeCell ref="D31:E31"/>
    <mergeCell ref="BD30:BH30"/>
    <mergeCell ref="A30:G30"/>
    <mergeCell ref="H30:L30"/>
    <mergeCell ref="M30:Q30"/>
    <mergeCell ref="Z30:AD30"/>
    <mergeCell ref="AE30:AI30"/>
    <mergeCell ref="AJ30:AN30"/>
    <mergeCell ref="AO30:AS30"/>
    <mergeCell ref="AT30:AX30"/>
    <mergeCell ref="AY30:BC30"/>
    <mergeCell ref="A39:G39"/>
    <mergeCell ref="A38:G38"/>
    <mergeCell ref="A37:G37"/>
    <mergeCell ref="F27:G27"/>
    <mergeCell ref="F28:G28"/>
    <mergeCell ref="F26:G26"/>
    <mergeCell ref="D33:E33"/>
    <mergeCell ref="D32:E32"/>
    <mergeCell ref="AT35:AX35"/>
  </mergeCells>
  <pageMargins left="0.25" right="0.25" top="0.5" bottom="0.5" header="0.3" footer="0.3"/>
  <pageSetup paperSize="8" scale="35" fitToHeight="0" orientation="landscape" cellComments="asDisplayed"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view="pageBreakPreview" topLeftCell="A21" zoomScale="60" zoomScaleNormal="75" workbookViewId="0">
      <selection activeCell="A23" sqref="A23:D23"/>
    </sheetView>
  </sheetViews>
  <sheetFormatPr defaultColWidth="9.140625" defaultRowHeight="15" outlineLevelRow="1" x14ac:dyDescent="0.25"/>
  <cols>
    <col min="1" max="1" width="14.42578125" customWidth="1"/>
    <col min="2" max="2" width="47" customWidth="1"/>
    <col min="3" max="3" width="51.28515625" customWidth="1"/>
    <col min="4" max="4" width="36.28515625" customWidth="1"/>
    <col min="5" max="5" width="20.5703125" customWidth="1"/>
    <col min="6" max="6" width="10.85546875" customWidth="1"/>
    <col min="7" max="7" width="14.42578125" customWidth="1"/>
    <col min="8" max="24" width="10.28515625" customWidth="1"/>
    <col min="25" max="46" width="8" customWidth="1"/>
  </cols>
  <sheetData>
    <row r="1" spans="1:65" ht="60" customHeight="1" x14ac:dyDescent="0.25">
      <c r="A1" s="705" t="s">
        <v>273</v>
      </c>
      <c r="B1" s="705"/>
      <c r="C1" s="705"/>
      <c r="D1" s="705"/>
      <c r="E1" s="705"/>
      <c r="F1" s="705"/>
      <c r="G1" s="705"/>
      <c r="H1" s="705"/>
      <c r="I1" s="705"/>
      <c r="J1" s="705"/>
      <c r="K1" s="705"/>
      <c r="L1" s="705"/>
      <c r="M1" s="705"/>
      <c r="N1" s="705"/>
      <c r="O1" s="705"/>
      <c r="P1" s="705"/>
      <c r="Q1" s="705"/>
      <c r="R1" s="705"/>
      <c r="S1" s="705"/>
      <c r="T1" s="705"/>
      <c r="U1" s="705"/>
      <c r="V1" s="705"/>
      <c r="W1" s="705"/>
      <c r="X1" s="315"/>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50"/>
      <c r="BK1" s="50"/>
      <c r="BL1" s="50"/>
      <c r="BM1" s="50"/>
    </row>
    <row r="2" spans="1:65" ht="18.75" customHeight="1" x14ac:dyDescent="0.35">
      <c r="A2" s="50"/>
      <c r="B2" s="71"/>
      <c r="C2" s="71"/>
      <c r="D2" s="71"/>
      <c r="E2" s="71"/>
      <c r="F2" s="71"/>
      <c r="G2" s="71"/>
      <c r="H2" s="71"/>
      <c r="I2" s="71"/>
      <c r="J2" s="71"/>
      <c r="K2" s="71"/>
      <c r="L2" s="71"/>
      <c r="M2" s="71"/>
      <c r="N2" s="72"/>
      <c r="O2" s="72"/>
      <c r="P2" s="7"/>
      <c r="Q2" s="7"/>
      <c r="R2" s="7"/>
      <c r="S2" s="7"/>
      <c r="T2" s="7"/>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row>
    <row r="3" spans="1:65" ht="25.15" customHeight="1" x14ac:dyDescent="0.25">
      <c r="A3" s="616" t="s">
        <v>123</v>
      </c>
      <c r="B3" s="616"/>
      <c r="C3" s="616"/>
      <c r="D3" s="616"/>
      <c r="E3" s="616"/>
      <c r="F3" s="616"/>
      <c r="G3" s="616"/>
      <c r="H3" s="617" t="s">
        <v>4</v>
      </c>
      <c r="I3" s="618"/>
      <c r="J3" s="618"/>
      <c r="K3" s="619"/>
      <c r="L3" s="620" t="s">
        <v>30</v>
      </c>
      <c r="M3" s="621"/>
      <c r="N3" s="621"/>
      <c r="O3" s="622"/>
      <c r="P3" s="617" t="s">
        <v>29</v>
      </c>
      <c r="Q3" s="618"/>
      <c r="R3" s="618"/>
      <c r="S3" s="619"/>
      <c r="T3" s="623" t="s">
        <v>5</v>
      </c>
      <c r="U3" s="621"/>
      <c r="V3" s="621"/>
      <c r="W3" s="706"/>
      <c r="X3" s="221"/>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row>
    <row r="4" spans="1:65" ht="33" customHeight="1" thickBot="1" x14ac:dyDescent="0.3">
      <c r="A4" s="73" t="s">
        <v>6</v>
      </c>
      <c r="B4" s="35" t="s">
        <v>7</v>
      </c>
      <c r="C4" s="35" t="s">
        <v>3</v>
      </c>
      <c r="D4" s="598" t="s">
        <v>151</v>
      </c>
      <c r="E4" s="599"/>
      <c r="F4" s="36" t="s">
        <v>10</v>
      </c>
      <c r="G4" s="112" t="s">
        <v>0</v>
      </c>
      <c r="H4" s="83" t="s">
        <v>1</v>
      </c>
      <c r="I4" s="31" t="s">
        <v>44</v>
      </c>
      <c r="J4" s="43" t="s">
        <v>45</v>
      </c>
      <c r="K4" s="84" t="s">
        <v>65</v>
      </c>
      <c r="L4" s="81" t="s">
        <v>1</v>
      </c>
      <c r="M4" s="31" t="s">
        <v>44</v>
      </c>
      <c r="N4" s="43" t="s">
        <v>45</v>
      </c>
      <c r="O4" s="88" t="s">
        <v>65</v>
      </c>
      <c r="P4" s="83" t="s">
        <v>1</v>
      </c>
      <c r="Q4" s="31" t="s">
        <v>44</v>
      </c>
      <c r="R4" s="43" t="s">
        <v>45</v>
      </c>
      <c r="S4" s="84" t="s">
        <v>65</v>
      </c>
      <c r="T4" s="91" t="s">
        <v>1</v>
      </c>
      <c r="U4" s="31" t="s">
        <v>44</v>
      </c>
      <c r="V4" s="43" t="s">
        <v>45</v>
      </c>
      <c r="W4" s="84" t="s">
        <v>65</v>
      </c>
      <c r="X4" s="222"/>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row>
    <row r="5" spans="1:65" s="1" customFormat="1" ht="96.75" customHeight="1" x14ac:dyDescent="0.25">
      <c r="A5" s="74" t="s">
        <v>18</v>
      </c>
      <c r="B5" s="293" t="s">
        <v>257</v>
      </c>
      <c r="C5" s="293" t="s">
        <v>256</v>
      </c>
      <c r="D5" s="608" t="s">
        <v>142</v>
      </c>
      <c r="E5" s="609"/>
      <c r="F5" s="293" t="s">
        <v>21</v>
      </c>
      <c r="G5" s="302" t="s">
        <v>127</v>
      </c>
      <c r="H5" s="415">
        <v>0.72</v>
      </c>
      <c r="I5" s="295">
        <v>80</v>
      </c>
      <c r="J5" s="259">
        <v>100</v>
      </c>
      <c r="K5" s="260"/>
      <c r="L5" s="314" t="s">
        <v>169</v>
      </c>
      <c r="M5" s="262" t="s">
        <v>169</v>
      </c>
      <c r="N5" s="266" t="s">
        <v>169</v>
      </c>
      <c r="O5" s="268" t="s">
        <v>169</v>
      </c>
      <c r="P5" s="264" t="s">
        <v>169</v>
      </c>
      <c r="Q5" s="262" t="s">
        <v>169</v>
      </c>
      <c r="R5" s="266" t="s">
        <v>169</v>
      </c>
      <c r="S5" s="267" t="s">
        <v>169</v>
      </c>
      <c r="T5" s="264" t="s">
        <v>169</v>
      </c>
      <c r="U5" s="262" t="s">
        <v>169</v>
      </c>
      <c r="V5" s="266" t="s">
        <v>169</v>
      </c>
      <c r="W5" s="267" t="s">
        <v>169</v>
      </c>
      <c r="X5" s="111"/>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6" spans="1:65" s="1" customFormat="1" ht="78.75" customHeight="1" x14ac:dyDescent="0.25">
      <c r="A6" s="505" t="s">
        <v>19</v>
      </c>
      <c r="B6" s="293" t="s">
        <v>254</v>
      </c>
      <c r="C6" s="293" t="s">
        <v>255</v>
      </c>
      <c r="D6" s="707" t="s">
        <v>142</v>
      </c>
      <c r="E6" s="708"/>
      <c r="F6" s="409" t="s">
        <v>21</v>
      </c>
      <c r="G6" s="304" t="s">
        <v>127</v>
      </c>
      <c r="H6" s="264"/>
      <c r="I6" s="262"/>
      <c r="J6" s="266"/>
      <c r="K6" s="267"/>
      <c r="L6" s="314"/>
      <c r="M6" s="262"/>
      <c r="N6" s="266"/>
      <c r="O6" s="268"/>
      <c r="P6" s="264"/>
      <c r="Q6" s="262"/>
      <c r="R6" s="266"/>
      <c r="S6" s="267"/>
      <c r="T6" s="264"/>
      <c r="U6" s="262"/>
      <c r="V6" s="266"/>
      <c r="W6" s="267"/>
      <c r="X6" s="223"/>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25">
      <c r="A7" s="7"/>
      <c r="B7" s="360"/>
      <c r="C7" s="75"/>
      <c r="D7" s="75"/>
      <c r="E7" s="75"/>
      <c r="F7" s="75"/>
      <c r="G7" s="75"/>
      <c r="H7" s="75"/>
      <c r="I7" s="75"/>
      <c r="J7" s="75"/>
      <c r="K7" s="75"/>
      <c r="L7" s="75"/>
      <c r="M7" s="75"/>
      <c r="N7" s="75"/>
      <c r="O7" s="75"/>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48" customHeight="1" x14ac:dyDescent="0.35">
      <c r="A8" s="709" t="s">
        <v>194</v>
      </c>
      <c r="B8" s="709"/>
      <c r="C8" s="709"/>
      <c r="D8" s="709"/>
      <c r="E8" s="506"/>
      <c r="F8" s="506"/>
      <c r="G8" s="506"/>
      <c r="H8" s="474"/>
      <c r="I8" s="474"/>
      <c r="J8" s="474"/>
      <c r="K8" s="474"/>
      <c r="L8" s="474"/>
      <c r="M8" s="474"/>
      <c r="N8" s="474"/>
      <c r="O8" s="474"/>
      <c r="P8" s="130"/>
      <c r="Q8" s="130"/>
      <c r="R8" s="130"/>
      <c r="S8" s="130"/>
      <c r="T8" s="130"/>
      <c r="U8" s="130"/>
      <c r="V8" s="130"/>
      <c r="W8" s="130"/>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7"/>
      <c r="BK8" s="7"/>
      <c r="BL8" s="7"/>
      <c r="BM8" s="7"/>
    </row>
    <row r="9" spans="1:65" s="1" customFormat="1" ht="29.25" customHeight="1" outlineLevel="1" x14ac:dyDescent="0.35">
      <c r="A9" s="432"/>
      <c r="B9" s="507" t="s">
        <v>9</v>
      </c>
      <c r="C9" s="508" t="s">
        <v>51</v>
      </c>
      <c r="D9" s="509">
        <v>2018</v>
      </c>
      <c r="E9" s="510">
        <v>2019</v>
      </c>
      <c r="F9" s="710">
        <v>2020</v>
      </c>
      <c r="G9" s="710"/>
      <c r="H9" s="135"/>
      <c r="I9" s="135"/>
      <c r="J9" s="135"/>
      <c r="K9" s="135"/>
      <c r="L9" s="135"/>
      <c r="M9" s="135"/>
      <c r="N9" s="130"/>
      <c r="O9" s="130"/>
      <c r="P9" s="130"/>
      <c r="Q9" s="664"/>
      <c r="R9" s="664"/>
      <c r="S9" s="664"/>
      <c r="T9" s="664"/>
      <c r="U9" s="664"/>
      <c r="V9" s="664"/>
      <c r="W9" s="130"/>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row>
    <row r="10" spans="1:65" s="1" customFormat="1" ht="23.45" customHeight="1" outlineLevel="1" x14ac:dyDescent="0.35">
      <c r="A10" s="511"/>
      <c r="B10" s="512" t="s">
        <v>27</v>
      </c>
      <c r="C10" s="513">
        <v>1800000</v>
      </c>
      <c r="D10" s="539">
        <v>2250000</v>
      </c>
      <c r="E10" s="103" t="s">
        <v>46</v>
      </c>
      <c r="F10" s="576" t="s">
        <v>47</v>
      </c>
      <c r="G10" s="576"/>
      <c r="H10" s="135"/>
      <c r="I10" s="135"/>
      <c r="J10" s="135"/>
      <c r="K10" s="135"/>
      <c r="L10" s="135"/>
      <c r="M10" s="135"/>
      <c r="N10" s="130"/>
      <c r="O10" s="130"/>
      <c r="P10" s="131"/>
      <c r="Q10" s="131"/>
      <c r="R10" s="131"/>
      <c r="S10" s="131"/>
      <c r="T10" s="131"/>
      <c r="U10" s="130"/>
      <c r="V10" s="130"/>
      <c r="W10" s="130"/>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5" customHeight="1" outlineLevel="1" x14ac:dyDescent="0.35">
      <c r="A11" s="432"/>
      <c r="B11" s="377" t="s">
        <v>25</v>
      </c>
      <c r="C11" s="101">
        <v>0</v>
      </c>
      <c r="D11" s="102">
        <v>0.5</v>
      </c>
      <c r="E11" s="103" t="s">
        <v>46</v>
      </c>
      <c r="F11" s="576" t="s">
        <v>47</v>
      </c>
      <c r="G11" s="576"/>
      <c r="H11" s="135"/>
      <c r="I11" s="135"/>
      <c r="J11" s="135"/>
      <c r="K11" s="135"/>
      <c r="L11" s="135"/>
      <c r="M11" s="135"/>
      <c r="N11" s="135"/>
      <c r="O11" s="135"/>
      <c r="P11" s="135"/>
      <c r="Q11" s="130"/>
      <c r="R11" s="130"/>
      <c r="S11" s="130"/>
      <c r="T11" s="131"/>
      <c r="U11" s="131"/>
      <c r="V11" s="131"/>
      <c r="W11" s="131"/>
      <c r="X11" s="206"/>
      <c r="Y11" s="113"/>
      <c r="Z11" s="113"/>
      <c r="AA11" s="113"/>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5" customHeight="1" outlineLevel="1" x14ac:dyDescent="0.35">
      <c r="A12" s="432"/>
      <c r="B12" s="377" t="s">
        <v>26</v>
      </c>
      <c r="C12" s="101">
        <v>1</v>
      </c>
      <c r="D12" s="102">
        <v>0.5</v>
      </c>
      <c r="E12" s="103" t="s">
        <v>46</v>
      </c>
      <c r="F12" s="576" t="s">
        <v>47</v>
      </c>
      <c r="G12" s="576"/>
      <c r="H12" s="135"/>
      <c r="I12" s="135"/>
      <c r="J12" s="135"/>
      <c r="K12" s="135"/>
      <c r="L12" s="135"/>
      <c r="M12" s="135"/>
      <c r="N12" s="135"/>
      <c r="O12" s="135"/>
      <c r="P12" s="135"/>
      <c r="Q12" s="130"/>
      <c r="R12" s="130"/>
      <c r="S12" s="130"/>
      <c r="T12" s="131"/>
      <c r="U12" s="131"/>
      <c r="V12" s="131"/>
      <c r="W12" s="131"/>
      <c r="X12" s="317" t="s">
        <v>36</v>
      </c>
      <c r="Y12" s="317">
        <v>4.0999999999999996</v>
      </c>
      <c r="Z12" s="113"/>
      <c r="AA12" s="113"/>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19.5" customHeight="1" outlineLevel="1" x14ac:dyDescent="0.35">
      <c r="A13" s="50"/>
      <c r="B13" s="50"/>
      <c r="C13" s="50"/>
      <c r="D13" s="71"/>
      <c r="E13" s="71"/>
      <c r="F13" s="71"/>
      <c r="G13" s="71"/>
      <c r="H13" s="71"/>
      <c r="I13" s="71"/>
      <c r="J13" s="71"/>
      <c r="K13" s="71"/>
      <c r="L13" s="71"/>
      <c r="M13" s="71"/>
      <c r="N13" s="71"/>
      <c r="O13" s="71"/>
      <c r="P13" s="71"/>
      <c r="Q13" s="7"/>
      <c r="R13" s="7"/>
      <c r="S13" s="7"/>
      <c r="T13" s="7"/>
      <c r="U13" s="7"/>
      <c r="V13" s="7"/>
      <c r="W13" s="7"/>
      <c r="X13" s="7"/>
      <c r="Y13" s="80" t="s">
        <v>200</v>
      </c>
      <c r="Z13" s="6"/>
      <c r="AA13" s="6"/>
      <c r="AB13" s="6"/>
      <c r="AC13" s="6"/>
      <c r="AD13" s="6"/>
      <c r="AE13" s="6"/>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ht="21" outlineLevel="1" x14ac:dyDescent="0.35">
      <c r="A14" s="577" t="s">
        <v>116</v>
      </c>
      <c r="B14" s="577"/>
      <c r="C14" s="577"/>
      <c r="D14" s="577"/>
      <c r="E14" s="577"/>
      <c r="F14" s="577"/>
      <c r="G14" s="578"/>
      <c r="H14" s="636" t="s">
        <v>1</v>
      </c>
      <c r="I14" s="637"/>
      <c r="J14" s="637"/>
      <c r="K14" s="637"/>
      <c r="L14" s="638"/>
      <c r="M14" s="582" t="s">
        <v>43</v>
      </c>
      <c r="N14" s="583"/>
      <c r="O14" s="583"/>
      <c r="P14" s="583"/>
      <c r="Q14" s="584"/>
      <c r="R14" s="119" t="s">
        <v>50</v>
      </c>
      <c r="S14" s="120"/>
      <c r="T14" s="120"/>
      <c r="U14" s="120"/>
      <c r="V14" s="121"/>
      <c r="W14" s="50"/>
      <c r="X14" s="50"/>
      <c r="Y14" s="50"/>
      <c r="Z14" s="632" t="s">
        <v>11</v>
      </c>
      <c r="AA14" s="633"/>
      <c r="AB14" s="633"/>
      <c r="AC14" s="633"/>
      <c r="AD14" s="634"/>
      <c r="AE14" s="632" t="s">
        <v>16</v>
      </c>
      <c r="AF14" s="633"/>
      <c r="AG14" s="633"/>
      <c r="AH14" s="633"/>
      <c r="AI14" s="634"/>
      <c r="AJ14" s="632" t="s">
        <v>24</v>
      </c>
      <c r="AK14" s="633"/>
      <c r="AL14" s="633"/>
      <c r="AM14" s="633"/>
      <c r="AN14" s="634"/>
      <c r="AO14" s="632" t="s">
        <v>13</v>
      </c>
      <c r="AP14" s="633"/>
      <c r="AQ14" s="633"/>
      <c r="AR14" s="633"/>
      <c r="AS14" s="634"/>
      <c r="AT14" s="632" t="s">
        <v>14</v>
      </c>
      <c r="AU14" s="633"/>
      <c r="AV14" s="633"/>
      <c r="AW14" s="633"/>
      <c r="AX14" s="634"/>
      <c r="AY14" s="632" t="s">
        <v>12</v>
      </c>
      <c r="AZ14" s="633"/>
      <c r="BA14" s="633"/>
      <c r="BB14" s="633"/>
      <c r="BC14" s="634"/>
      <c r="BD14" s="632" t="s">
        <v>17</v>
      </c>
      <c r="BE14" s="633"/>
      <c r="BF14" s="633"/>
      <c r="BG14" s="633"/>
      <c r="BH14" s="634"/>
      <c r="BI14" s="632" t="s">
        <v>15</v>
      </c>
      <c r="BJ14" s="633"/>
      <c r="BK14" s="633"/>
      <c r="BL14" s="633"/>
      <c r="BM14" s="634"/>
    </row>
    <row r="15" spans="1:65" ht="29.45" customHeight="1" outlineLevel="1" thickBot="1" x14ac:dyDescent="0.3">
      <c r="A15" s="73" t="s">
        <v>6</v>
      </c>
      <c r="B15" s="35" t="s">
        <v>8</v>
      </c>
      <c r="C15" s="35" t="s">
        <v>3</v>
      </c>
      <c r="D15" s="598" t="s">
        <v>68</v>
      </c>
      <c r="E15" s="599"/>
      <c r="F15" s="36" t="s">
        <v>10</v>
      </c>
      <c r="G15" s="36" t="s">
        <v>0</v>
      </c>
      <c r="H15" s="36" t="s">
        <v>22</v>
      </c>
      <c r="I15" s="36" t="s">
        <v>30</v>
      </c>
      <c r="J15" s="36" t="s">
        <v>29</v>
      </c>
      <c r="K15" s="36" t="s">
        <v>23</v>
      </c>
      <c r="L15" s="36" t="s">
        <v>49</v>
      </c>
      <c r="M15" s="30" t="s">
        <v>22</v>
      </c>
      <c r="N15" s="29" t="s">
        <v>30</v>
      </c>
      <c r="O15" s="30" t="s">
        <v>29</v>
      </c>
      <c r="P15" s="29" t="s">
        <v>23</v>
      </c>
      <c r="Q15" s="30" t="s">
        <v>49</v>
      </c>
      <c r="R15" s="38" t="s">
        <v>22</v>
      </c>
      <c r="S15" s="41" t="s">
        <v>30</v>
      </c>
      <c r="T15" s="38" t="s">
        <v>29</v>
      </c>
      <c r="U15" s="41" t="s">
        <v>23</v>
      </c>
      <c r="V15" s="38" t="s">
        <v>49</v>
      </c>
      <c r="W15" s="50"/>
      <c r="X15" s="50"/>
      <c r="Y15" s="50"/>
      <c r="Z15" s="65" t="s">
        <v>22</v>
      </c>
      <c r="AA15" s="45" t="s">
        <v>30</v>
      </c>
      <c r="AB15" s="45" t="s">
        <v>29</v>
      </c>
      <c r="AC15" s="45" t="s">
        <v>23</v>
      </c>
      <c r="AD15" s="63" t="s">
        <v>49</v>
      </c>
      <c r="AE15" s="65" t="s">
        <v>22</v>
      </c>
      <c r="AF15" s="45" t="s">
        <v>30</v>
      </c>
      <c r="AG15" s="45" t="s">
        <v>29</v>
      </c>
      <c r="AH15" s="45" t="s">
        <v>23</v>
      </c>
      <c r="AI15" s="63" t="s">
        <v>49</v>
      </c>
      <c r="AJ15" s="65" t="s">
        <v>22</v>
      </c>
      <c r="AK15" s="45" t="s">
        <v>30</v>
      </c>
      <c r="AL15" s="45" t="s">
        <v>29</v>
      </c>
      <c r="AM15" s="45" t="s">
        <v>23</v>
      </c>
      <c r="AN15" s="63" t="s">
        <v>49</v>
      </c>
      <c r="AO15" s="65" t="s">
        <v>22</v>
      </c>
      <c r="AP15" s="45" t="s">
        <v>30</v>
      </c>
      <c r="AQ15" s="45" t="s">
        <v>29</v>
      </c>
      <c r="AR15" s="45" t="s">
        <v>23</v>
      </c>
      <c r="AS15" s="63" t="s">
        <v>49</v>
      </c>
      <c r="AT15" s="65" t="s">
        <v>22</v>
      </c>
      <c r="AU15" s="45" t="s">
        <v>30</v>
      </c>
      <c r="AV15" s="45" t="s">
        <v>29</v>
      </c>
      <c r="AW15" s="45" t="s">
        <v>23</v>
      </c>
      <c r="AX15" s="63" t="s">
        <v>49</v>
      </c>
      <c r="AY15" s="65" t="s">
        <v>22</v>
      </c>
      <c r="AZ15" s="45" t="s">
        <v>30</v>
      </c>
      <c r="BA15" s="45" t="s">
        <v>29</v>
      </c>
      <c r="BB15" s="45" t="s">
        <v>23</v>
      </c>
      <c r="BC15" s="63"/>
      <c r="BD15" s="65" t="s">
        <v>22</v>
      </c>
      <c r="BE15" s="45" t="s">
        <v>30</v>
      </c>
      <c r="BF15" s="45" t="s">
        <v>29</v>
      </c>
      <c r="BG15" s="45" t="s">
        <v>23</v>
      </c>
      <c r="BH15" s="63"/>
      <c r="BI15" s="65" t="s">
        <v>22</v>
      </c>
      <c r="BJ15" s="45" t="s">
        <v>30</v>
      </c>
      <c r="BK15" s="45" t="s">
        <v>29</v>
      </c>
      <c r="BL15" s="45" t="s">
        <v>23</v>
      </c>
      <c r="BM15" s="63" t="s">
        <v>49</v>
      </c>
    </row>
    <row r="16" spans="1:65" ht="74.25" customHeight="1" outlineLevel="1" x14ac:dyDescent="0.25">
      <c r="A16" s="74" t="s">
        <v>18</v>
      </c>
      <c r="B16" s="293" t="s">
        <v>195</v>
      </c>
      <c r="C16" s="293" t="s">
        <v>179</v>
      </c>
      <c r="D16" s="608" t="s">
        <v>78</v>
      </c>
      <c r="E16" s="609"/>
      <c r="F16" s="293" t="s">
        <v>114</v>
      </c>
      <c r="G16" s="293" t="s">
        <v>77</v>
      </c>
      <c r="H16" s="293"/>
      <c r="I16" s="293"/>
      <c r="J16" s="293"/>
      <c r="K16" s="293"/>
      <c r="L16" s="293"/>
      <c r="M16" s="294"/>
      <c r="N16" s="295"/>
      <c r="O16" s="296"/>
      <c r="P16" s="295"/>
      <c r="Q16" s="296">
        <v>5</v>
      </c>
      <c r="R16" s="297"/>
      <c r="S16" s="259"/>
      <c r="T16" s="298"/>
      <c r="U16" s="259"/>
      <c r="V16" s="298">
        <v>5</v>
      </c>
      <c r="W16" s="50"/>
      <c r="X16" s="50"/>
      <c r="Y16" s="67" t="s">
        <v>18</v>
      </c>
      <c r="Z16" s="66"/>
      <c r="AA16" s="46"/>
      <c r="AB16" s="46"/>
      <c r="AC16" s="46"/>
      <c r="AD16" s="64"/>
      <c r="AE16" s="66"/>
      <c r="AF16" s="46"/>
      <c r="AG16" s="46"/>
      <c r="AH16" s="46"/>
      <c r="AI16" s="64"/>
      <c r="AJ16" s="66"/>
      <c r="AK16" s="46"/>
      <c r="AL16" s="46"/>
      <c r="AM16" s="46"/>
      <c r="AN16" s="64"/>
      <c r="AO16" s="66"/>
      <c r="AP16" s="46"/>
      <c r="AQ16" s="46"/>
      <c r="AR16" s="46"/>
      <c r="AS16" s="64"/>
      <c r="AT16" s="66"/>
      <c r="AU16" s="46"/>
      <c r="AV16" s="46"/>
      <c r="AW16" s="46"/>
      <c r="AX16" s="64"/>
      <c r="AY16" s="66"/>
      <c r="AZ16" s="46"/>
      <c r="BA16" s="46"/>
      <c r="BB16" s="46"/>
      <c r="BC16" s="64"/>
      <c r="BD16" s="66"/>
      <c r="BE16" s="46"/>
      <c r="BF16" s="46"/>
      <c r="BG16" s="46"/>
      <c r="BH16" s="64"/>
      <c r="BI16" s="66"/>
      <c r="BJ16" s="46"/>
      <c r="BK16" s="46"/>
      <c r="BL16" s="46"/>
      <c r="BM16" s="64"/>
    </row>
    <row r="17" spans="1:66" s="1" customFormat="1" x14ac:dyDescent="0.25">
      <c r="A17" s="7"/>
      <c r="B17" s="75"/>
      <c r="C17" s="75"/>
      <c r="D17" s="75"/>
      <c r="E17" s="75"/>
      <c r="F17" s="75"/>
      <c r="G17" s="75"/>
      <c r="H17" s="9"/>
      <c r="I17" s="9"/>
      <c r="J17" s="9"/>
      <c r="K17" s="9"/>
      <c r="L17" s="9"/>
      <c r="M17" s="37"/>
      <c r="N17" s="34"/>
      <c r="O17" s="33"/>
      <c r="P17" s="34"/>
      <c r="Q17" s="33"/>
      <c r="R17" s="39"/>
      <c r="S17" s="42"/>
      <c r="T17" s="40"/>
      <c r="U17" s="42"/>
      <c r="V17" s="40"/>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row>
    <row r="18" spans="1:66" ht="21" outlineLevel="1" x14ac:dyDescent="0.35">
      <c r="A18" s="431" t="s">
        <v>117</v>
      </c>
      <c r="B18" s="431"/>
      <c r="C18" s="431"/>
      <c r="D18" s="431"/>
      <c r="E18" s="431"/>
      <c r="F18" s="431"/>
      <c r="G18" s="431"/>
      <c r="H18" s="473"/>
      <c r="I18" s="473"/>
      <c r="J18" s="473"/>
      <c r="K18" s="473"/>
      <c r="L18" s="473"/>
      <c r="M18" s="473"/>
      <c r="N18" s="473"/>
      <c r="O18" s="473"/>
      <c r="P18" s="473"/>
      <c r="Q18" s="473"/>
      <c r="R18" s="123"/>
      <c r="S18" s="123"/>
      <c r="T18" s="123"/>
      <c r="U18" s="123"/>
      <c r="V18" s="123"/>
      <c r="W18" s="123"/>
      <c r="X18" s="50"/>
      <c r="Y18" s="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70"/>
    </row>
    <row r="19" spans="1:66" ht="37.5" customHeight="1" outlineLevel="1" x14ac:dyDescent="0.25">
      <c r="A19" s="701" t="s">
        <v>228</v>
      </c>
      <c r="B19" s="701"/>
      <c r="C19" s="701"/>
      <c r="D19" s="701"/>
      <c r="E19" s="701"/>
      <c r="F19" s="701"/>
      <c r="G19" s="701"/>
      <c r="H19" s="122"/>
      <c r="I19" s="122"/>
      <c r="J19" s="122"/>
      <c r="K19" s="123"/>
      <c r="L19" s="123"/>
      <c r="M19" s="123"/>
      <c r="N19" s="123"/>
      <c r="O19" s="123"/>
      <c r="P19" s="123"/>
      <c r="Q19" s="139"/>
      <c r="R19" s="132"/>
      <c r="S19" s="132"/>
      <c r="T19" s="132"/>
      <c r="U19" s="132"/>
      <c r="V19" s="132"/>
      <c r="W19" s="132"/>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70"/>
    </row>
    <row r="20" spans="1:66" ht="24.6" customHeight="1" outlineLevel="1" x14ac:dyDescent="0.25">
      <c r="A20" s="701" t="s">
        <v>118</v>
      </c>
      <c r="B20" s="701"/>
      <c r="C20" s="701"/>
      <c r="D20" s="701"/>
      <c r="E20" s="701"/>
      <c r="F20" s="701"/>
      <c r="G20" s="701"/>
      <c r="H20" s="122"/>
      <c r="I20" s="122"/>
      <c r="J20" s="122"/>
      <c r="K20" s="123"/>
      <c r="L20" s="123"/>
      <c r="M20" s="123"/>
      <c r="N20" s="123"/>
      <c r="O20" s="123"/>
      <c r="P20" s="123"/>
      <c r="Q20" s="139"/>
      <c r="R20" s="132"/>
      <c r="S20" s="132"/>
      <c r="T20" s="132"/>
      <c r="U20" s="132"/>
      <c r="V20" s="132"/>
      <c r="W20" s="132"/>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70"/>
    </row>
    <row r="21" spans="1:66" ht="24.6" customHeight="1" outlineLevel="1" x14ac:dyDescent="0.25">
      <c r="A21" s="701" t="s">
        <v>119</v>
      </c>
      <c r="B21" s="701"/>
      <c r="C21" s="701"/>
      <c r="D21" s="701"/>
      <c r="E21" s="701"/>
      <c r="F21" s="701"/>
      <c r="G21" s="701"/>
      <c r="H21" s="122"/>
      <c r="I21" s="122"/>
      <c r="J21" s="122"/>
      <c r="K21" s="123"/>
      <c r="L21" s="123"/>
      <c r="M21" s="123"/>
      <c r="N21" s="123"/>
      <c r="O21" s="123"/>
      <c r="P21" s="123"/>
      <c r="Q21" s="139"/>
      <c r="R21" s="132"/>
      <c r="S21" s="132"/>
      <c r="T21" s="132"/>
      <c r="U21" s="132"/>
      <c r="V21" s="132"/>
      <c r="W21" s="132"/>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70"/>
    </row>
    <row r="22" spans="1:66" x14ac:dyDescent="0.25">
      <c r="A22" s="50"/>
      <c r="B22" s="50"/>
      <c r="C22" s="50"/>
      <c r="D22" s="50"/>
      <c r="E22" s="50"/>
      <c r="F22" s="50"/>
      <c r="G22" s="50"/>
      <c r="H22" s="123"/>
      <c r="I22" s="123"/>
      <c r="J22" s="123"/>
      <c r="K22" s="123"/>
      <c r="L22" s="123"/>
      <c r="M22" s="123"/>
      <c r="N22" s="123"/>
      <c r="O22" s="123"/>
      <c r="P22" s="123"/>
      <c r="Q22" s="123"/>
      <c r="R22" s="123"/>
      <c r="S22" s="123"/>
      <c r="T22" s="123"/>
      <c r="U22" s="123"/>
      <c r="V22" s="123"/>
      <c r="W22" s="123"/>
      <c r="X22" s="5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row>
    <row r="23" spans="1:66" s="1" customFormat="1" ht="48.75" customHeight="1" x14ac:dyDescent="0.35">
      <c r="A23" s="702" t="s">
        <v>245</v>
      </c>
      <c r="B23" s="703"/>
      <c r="C23" s="703"/>
      <c r="D23" s="703"/>
      <c r="E23" s="519"/>
      <c r="F23" s="519"/>
      <c r="G23" s="520"/>
      <c r="H23" s="474"/>
      <c r="I23" s="474"/>
      <c r="J23" s="474"/>
      <c r="K23" s="474"/>
      <c r="L23" s="474"/>
      <c r="M23" s="474"/>
      <c r="N23" s="474"/>
      <c r="O23" s="474"/>
      <c r="P23" s="130"/>
      <c r="Q23" s="130"/>
      <c r="R23" s="130"/>
      <c r="S23" s="130"/>
      <c r="T23" s="130"/>
      <c r="U23" s="130"/>
      <c r="V23" s="130"/>
      <c r="W23" s="130"/>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7"/>
      <c r="BK23" s="7"/>
      <c r="BL23" s="7"/>
      <c r="BM23" s="7"/>
    </row>
    <row r="24" spans="1:66" s="1" customFormat="1" ht="29.25" customHeight="1" outlineLevel="1" x14ac:dyDescent="0.35">
      <c r="A24" s="514"/>
      <c r="B24" s="515" t="s">
        <v>9</v>
      </c>
      <c r="C24" s="516" t="s">
        <v>51</v>
      </c>
      <c r="D24" s="517">
        <v>2018</v>
      </c>
      <c r="E24" s="518">
        <v>2019</v>
      </c>
      <c r="F24" s="704">
        <v>2020</v>
      </c>
      <c r="G24" s="704"/>
      <c r="H24" s="135"/>
      <c r="I24" s="135"/>
      <c r="J24" s="135"/>
      <c r="K24" s="135"/>
      <c r="L24" s="135"/>
      <c r="M24" s="135"/>
      <c r="N24" s="130"/>
      <c r="O24" s="130"/>
      <c r="P24" s="130"/>
      <c r="Q24" s="664"/>
      <c r="R24" s="664"/>
      <c r="S24" s="664"/>
      <c r="T24" s="664"/>
      <c r="U24" s="664"/>
      <c r="V24" s="664"/>
      <c r="W24" s="130"/>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row>
    <row r="25" spans="1:66" s="1" customFormat="1" ht="23.45" customHeight="1" outlineLevel="1" x14ac:dyDescent="0.35">
      <c r="A25" s="511"/>
      <c r="B25" s="512" t="s">
        <v>27</v>
      </c>
      <c r="C25" s="513">
        <v>5700000</v>
      </c>
      <c r="D25" s="539">
        <v>5700000</v>
      </c>
      <c r="E25" s="103" t="s">
        <v>46</v>
      </c>
      <c r="F25" s="576" t="s">
        <v>47</v>
      </c>
      <c r="G25" s="576"/>
      <c r="H25" s="135"/>
      <c r="I25" s="135"/>
      <c r="J25" s="135"/>
      <c r="K25" s="135"/>
      <c r="L25" s="135"/>
      <c r="M25" s="135"/>
      <c r="N25" s="130"/>
      <c r="O25" s="130"/>
      <c r="P25" s="131"/>
      <c r="Q25" s="131"/>
      <c r="R25" s="131"/>
      <c r="S25" s="131"/>
      <c r="T25" s="131"/>
      <c r="U25" s="130"/>
      <c r="V25" s="130"/>
      <c r="W25" s="130"/>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row>
    <row r="26" spans="1:66" s="1" customFormat="1" ht="23.45" customHeight="1" outlineLevel="1" x14ac:dyDescent="0.35">
      <c r="A26" s="432"/>
      <c r="B26" s="377" t="s">
        <v>25</v>
      </c>
      <c r="C26" s="101">
        <v>0</v>
      </c>
      <c r="D26" s="102">
        <v>0</v>
      </c>
      <c r="E26" s="103" t="s">
        <v>46</v>
      </c>
      <c r="F26" s="576" t="s">
        <v>47</v>
      </c>
      <c r="G26" s="576"/>
      <c r="H26" s="135"/>
      <c r="I26" s="135"/>
      <c r="J26" s="135"/>
      <c r="K26" s="135"/>
      <c r="L26" s="135"/>
      <c r="M26" s="135"/>
      <c r="N26" s="135"/>
      <c r="O26" s="135"/>
      <c r="P26" s="135"/>
      <c r="Q26" s="130"/>
      <c r="R26" s="130"/>
      <c r="S26" s="130"/>
      <c r="T26" s="131"/>
      <c r="U26" s="131"/>
      <c r="V26" s="131"/>
      <c r="W26" s="131"/>
      <c r="X26" s="206"/>
      <c r="Y26" s="113"/>
      <c r="Z26" s="113"/>
      <c r="AA26" s="113"/>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row>
    <row r="27" spans="1:66" s="1" customFormat="1" ht="23.45" customHeight="1" outlineLevel="1" x14ac:dyDescent="0.35">
      <c r="A27" s="432"/>
      <c r="B27" s="377" t="s">
        <v>26</v>
      </c>
      <c r="C27" s="101">
        <v>1</v>
      </c>
      <c r="D27" s="102">
        <v>1</v>
      </c>
      <c r="E27" s="103" t="s">
        <v>46</v>
      </c>
      <c r="F27" s="576" t="s">
        <v>47</v>
      </c>
      <c r="G27" s="576"/>
      <c r="H27" s="135"/>
      <c r="I27" s="135"/>
      <c r="J27" s="135"/>
      <c r="K27" s="135"/>
      <c r="L27" s="135"/>
      <c r="M27" s="135"/>
      <c r="N27" s="135"/>
      <c r="O27" s="135"/>
      <c r="P27" s="135"/>
      <c r="Q27" s="130"/>
      <c r="R27" s="130"/>
      <c r="S27" s="130"/>
      <c r="T27" s="131"/>
      <c r="U27" s="131"/>
      <c r="V27" s="131"/>
      <c r="W27" s="131"/>
      <c r="X27" s="317" t="s">
        <v>36</v>
      </c>
      <c r="Y27" s="317">
        <v>4.2</v>
      </c>
      <c r="Z27" s="113"/>
      <c r="AA27" s="113"/>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1:66" s="1" customFormat="1" ht="19.5" customHeight="1" outlineLevel="1" x14ac:dyDescent="0.35">
      <c r="A28" s="50"/>
      <c r="B28" s="50"/>
      <c r="C28" s="50"/>
      <c r="D28" s="71"/>
      <c r="E28" s="71"/>
      <c r="F28" s="71"/>
      <c r="G28" s="71"/>
      <c r="H28" s="71"/>
      <c r="I28" s="71"/>
      <c r="J28" s="71"/>
      <c r="K28" s="71"/>
      <c r="L28" s="71"/>
      <c r="M28" s="71"/>
      <c r="N28" s="71"/>
      <c r="O28" s="71"/>
      <c r="P28" s="71"/>
      <c r="Q28" s="7"/>
      <c r="R28" s="7"/>
      <c r="S28" s="7"/>
      <c r="T28" s="7"/>
      <c r="U28" s="7"/>
      <c r="V28" s="7"/>
      <c r="W28" s="7"/>
      <c r="X28" s="7"/>
      <c r="Y28" s="80" t="s">
        <v>200</v>
      </c>
      <c r="Z28" s="6"/>
      <c r="AA28" s="6"/>
      <c r="AB28" s="6"/>
      <c r="AC28" s="6"/>
      <c r="AD28" s="6"/>
      <c r="AE28" s="6"/>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6" ht="21" outlineLevel="1" x14ac:dyDescent="0.35">
      <c r="A29" s="577" t="s">
        <v>120</v>
      </c>
      <c r="B29" s="577"/>
      <c r="C29" s="577"/>
      <c r="D29" s="577"/>
      <c r="E29" s="577"/>
      <c r="F29" s="577"/>
      <c r="G29" s="578"/>
      <c r="H29" s="636" t="s">
        <v>1</v>
      </c>
      <c r="I29" s="637"/>
      <c r="J29" s="637"/>
      <c r="K29" s="637"/>
      <c r="L29" s="638"/>
      <c r="M29" s="582" t="s">
        <v>43</v>
      </c>
      <c r="N29" s="583"/>
      <c r="O29" s="583"/>
      <c r="P29" s="583"/>
      <c r="Q29" s="584"/>
      <c r="R29" s="119" t="s">
        <v>50</v>
      </c>
      <c r="S29" s="120"/>
      <c r="T29" s="120"/>
      <c r="U29" s="120"/>
      <c r="V29" s="121"/>
      <c r="W29" s="50"/>
      <c r="X29" s="50"/>
      <c r="Y29" s="50"/>
      <c r="Z29" s="632" t="s">
        <v>11</v>
      </c>
      <c r="AA29" s="633"/>
      <c r="AB29" s="633"/>
      <c r="AC29" s="633"/>
      <c r="AD29" s="634"/>
      <c r="AE29" s="632" t="s">
        <v>16</v>
      </c>
      <c r="AF29" s="633"/>
      <c r="AG29" s="633"/>
      <c r="AH29" s="633"/>
      <c r="AI29" s="634"/>
      <c r="AJ29" s="632" t="s">
        <v>24</v>
      </c>
      <c r="AK29" s="633"/>
      <c r="AL29" s="633"/>
      <c r="AM29" s="633"/>
      <c r="AN29" s="634"/>
      <c r="AO29" s="632" t="s">
        <v>13</v>
      </c>
      <c r="AP29" s="633"/>
      <c r="AQ29" s="633"/>
      <c r="AR29" s="633"/>
      <c r="AS29" s="634"/>
      <c r="AT29" s="632" t="s">
        <v>14</v>
      </c>
      <c r="AU29" s="633"/>
      <c r="AV29" s="633"/>
      <c r="AW29" s="633"/>
      <c r="AX29" s="634"/>
      <c r="AY29" s="632" t="s">
        <v>12</v>
      </c>
      <c r="AZ29" s="633"/>
      <c r="BA29" s="633"/>
      <c r="BB29" s="633"/>
      <c r="BC29" s="634"/>
      <c r="BD29" s="632" t="s">
        <v>17</v>
      </c>
      <c r="BE29" s="633"/>
      <c r="BF29" s="633"/>
      <c r="BG29" s="633"/>
      <c r="BH29" s="634"/>
      <c r="BI29" s="632" t="s">
        <v>15</v>
      </c>
      <c r="BJ29" s="633"/>
      <c r="BK29" s="633"/>
      <c r="BL29" s="633"/>
      <c r="BM29" s="634"/>
    </row>
    <row r="30" spans="1:66" ht="29.45" customHeight="1" outlineLevel="1" thickBot="1" x14ac:dyDescent="0.3">
      <c r="A30" s="73" t="s">
        <v>6</v>
      </c>
      <c r="B30" s="35" t="s">
        <v>8</v>
      </c>
      <c r="C30" s="35" t="s">
        <v>3</v>
      </c>
      <c r="D30" s="598" t="s">
        <v>68</v>
      </c>
      <c r="E30" s="599"/>
      <c r="F30" s="146" t="s">
        <v>10</v>
      </c>
      <c r="G30" s="146" t="s">
        <v>0</v>
      </c>
      <c r="H30" s="36" t="s">
        <v>22</v>
      </c>
      <c r="I30" s="36" t="s">
        <v>30</v>
      </c>
      <c r="J30" s="36" t="s">
        <v>29</v>
      </c>
      <c r="K30" s="36" t="s">
        <v>23</v>
      </c>
      <c r="L30" s="36" t="s">
        <v>49</v>
      </c>
      <c r="M30" s="30" t="s">
        <v>22</v>
      </c>
      <c r="N30" s="29" t="s">
        <v>30</v>
      </c>
      <c r="O30" s="30" t="s">
        <v>29</v>
      </c>
      <c r="P30" s="29" t="s">
        <v>23</v>
      </c>
      <c r="Q30" s="30" t="s">
        <v>49</v>
      </c>
      <c r="R30" s="38" t="s">
        <v>22</v>
      </c>
      <c r="S30" s="41" t="s">
        <v>30</v>
      </c>
      <c r="T30" s="38" t="s">
        <v>29</v>
      </c>
      <c r="U30" s="41" t="s">
        <v>23</v>
      </c>
      <c r="V30" s="38" t="s">
        <v>49</v>
      </c>
      <c r="W30" s="50"/>
      <c r="X30" s="50"/>
      <c r="Y30" s="50"/>
      <c r="Z30" s="65" t="s">
        <v>22</v>
      </c>
      <c r="AA30" s="45" t="s">
        <v>30</v>
      </c>
      <c r="AB30" s="45" t="s">
        <v>29</v>
      </c>
      <c r="AC30" s="45" t="s">
        <v>23</v>
      </c>
      <c r="AD30" s="63" t="s">
        <v>49</v>
      </c>
      <c r="AE30" s="65" t="s">
        <v>22</v>
      </c>
      <c r="AF30" s="45" t="s">
        <v>30</v>
      </c>
      <c r="AG30" s="45" t="s">
        <v>29</v>
      </c>
      <c r="AH30" s="45" t="s">
        <v>23</v>
      </c>
      <c r="AI30" s="63" t="s">
        <v>49</v>
      </c>
      <c r="AJ30" s="65" t="s">
        <v>22</v>
      </c>
      <c r="AK30" s="45" t="s">
        <v>30</v>
      </c>
      <c r="AL30" s="45" t="s">
        <v>29</v>
      </c>
      <c r="AM30" s="45" t="s">
        <v>23</v>
      </c>
      <c r="AN30" s="63" t="s">
        <v>49</v>
      </c>
      <c r="AO30" s="65" t="s">
        <v>22</v>
      </c>
      <c r="AP30" s="45" t="s">
        <v>30</v>
      </c>
      <c r="AQ30" s="45" t="s">
        <v>29</v>
      </c>
      <c r="AR30" s="45" t="s">
        <v>23</v>
      </c>
      <c r="AS30" s="63" t="s">
        <v>49</v>
      </c>
      <c r="AT30" s="65" t="s">
        <v>22</v>
      </c>
      <c r="AU30" s="45" t="s">
        <v>30</v>
      </c>
      <c r="AV30" s="45" t="s">
        <v>29</v>
      </c>
      <c r="AW30" s="45" t="s">
        <v>23</v>
      </c>
      <c r="AX30" s="63" t="s">
        <v>49</v>
      </c>
      <c r="AY30" s="65" t="s">
        <v>22</v>
      </c>
      <c r="AZ30" s="45" t="s">
        <v>30</v>
      </c>
      <c r="BA30" s="45" t="s">
        <v>29</v>
      </c>
      <c r="BB30" s="45" t="s">
        <v>23</v>
      </c>
      <c r="BC30" s="63"/>
      <c r="BD30" s="65" t="s">
        <v>22</v>
      </c>
      <c r="BE30" s="45" t="s">
        <v>30</v>
      </c>
      <c r="BF30" s="45" t="s">
        <v>29</v>
      </c>
      <c r="BG30" s="45" t="s">
        <v>23</v>
      </c>
      <c r="BH30" s="63"/>
      <c r="BI30" s="65" t="s">
        <v>22</v>
      </c>
      <c r="BJ30" s="45" t="s">
        <v>30</v>
      </c>
      <c r="BK30" s="45" t="s">
        <v>29</v>
      </c>
      <c r="BL30" s="45" t="s">
        <v>23</v>
      </c>
      <c r="BM30" s="63" t="s">
        <v>49</v>
      </c>
    </row>
    <row r="31" spans="1:66" ht="90" customHeight="1" outlineLevel="1" x14ac:dyDescent="0.25">
      <c r="A31" s="74" t="s">
        <v>18</v>
      </c>
      <c r="B31" s="293" t="s">
        <v>246</v>
      </c>
      <c r="C31" s="293" t="s">
        <v>210</v>
      </c>
      <c r="D31" s="608" t="s">
        <v>78</v>
      </c>
      <c r="E31" s="609"/>
      <c r="F31" s="303" t="s">
        <v>99</v>
      </c>
      <c r="G31" s="303" t="s">
        <v>76</v>
      </c>
      <c r="H31" s="293"/>
      <c r="I31" s="293"/>
      <c r="J31" s="293"/>
      <c r="K31" s="293"/>
      <c r="L31" s="293"/>
      <c r="M31" s="294"/>
      <c r="N31" s="295"/>
      <c r="O31" s="296"/>
      <c r="P31" s="295"/>
      <c r="Q31" s="296">
        <v>5</v>
      </c>
      <c r="R31" s="297"/>
      <c r="S31" s="259"/>
      <c r="T31" s="298"/>
      <c r="U31" s="259"/>
      <c r="V31" s="298">
        <v>5</v>
      </c>
      <c r="W31" s="50"/>
      <c r="X31" s="50"/>
      <c r="Y31" s="67" t="s">
        <v>18</v>
      </c>
      <c r="Z31" s="66"/>
      <c r="AA31" s="46"/>
      <c r="AB31" s="46"/>
      <c r="AC31" s="46"/>
      <c r="AD31" s="64"/>
      <c r="AE31" s="66"/>
      <c r="AF31" s="46"/>
      <c r="AG31" s="46"/>
      <c r="AH31" s="46"/>
      <c r="AI31" s="64"/>
      <c r="AJ31" s="66"/>
      <c r="AK31" s="46"/>
      <c r="AL31" s="46"/>
      <c r="AM31" s="46"/>
      <c r="AN31" s="64"/>
      <c r="AO31" s="66"/>
      <c r="AP31" s="46"/>
      <c r="AQ31" s="46"/>
      <c r="AR31" s="46"/>
      <c r="AS31" s="64"/>
      <c r="AT31" s="66"/>
      <c r="AU31" s="46"/>
      <c r="AV31" s="46"/>
      <c r="AW31" s="46"/>
      <c r="AX31" s="64"/>
      <c r="AY31" s="66"/>
      <c r="AZ31" s="46"/>
      <c r="BA31" s="46"/>
      <c r="BB31" s="46"/>
      <c r="BC31" s="64"/>
      <c r="BD31" s="66"/>
      <c r="BE31" s="46"/>
      <c r="BF31" s="46"/>
      <c r="BG31" s="46"/>
      <c r="BH31" s="64"/>
      <c r="BI31" s="66"/>
      <c r="BJ31" s="46"/>
      <c r="BK31" s="46"/>
      <c r="BL31" s="46"/>
      <c r="BM31" s="64"/>
    </row>
    <row r="32" spans="1:66" s="134" customFormat="1" ht="14.25" customHeight="1" outlineLevel="1" x14ac:dyDescent="0.35">
      <c r="A32" s="123"/>
      <c r="B32" s="135"/>
      <c r="C32" s="135"/>
      <c r="D32" s="135"/>
      <c r="E32" s="135"/>
      <c r="F32" s="135"/>
      <c r="G32" s="135"/>
      <c r="H32" s="117"/>
      <c r="I32" s="117"/>
      <c r="J32" s="117"/>
      <c r="K32" s="117"/>
      <c r="L32" s="117"/>
      <c r="M32" s="167"/>
      <c r="N32" s="117"/>
      <c r="O32" s="117"/>
      <c r="P32" s="117"/>
      <c r="Q32" s="117"/>
      <c r="R32" s="167"/>
      <c r="S32" s="117"/>
      <c r="T32" s="117"/>
      <c r="U32" s="117"/>
      <c r="V32" s="117"/>
      <c r="W32" s="123"/>
      <c r="X32" s="123"/>
      <c r="Y32" s="168"/>
      <c r="Z32" s="131"/>
      <c r="AA32" s="131"/>
      <c r="AB32" s="131"/>
      <c r="AC32" s="131"/>
      <c r="AD32" s="131"/>
      <c r="AE32" s="131"/>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23"/>
      <c r="BM32" s="123"/>
      <c r="BN32" s="123"/>
    </row>
    <row r="33" spans="1:66" ht="29.25" customHeight="1" outlineLevel="1" x14ac:dyDescent="0.35">
      <c r="A33" s="421" t="s">
        <v>122</v>
      </c>
      <c r="B33" s="379"/>
      <c r="C33" s="379"/>
      <c r="D33" s="379"/>
      <c r="E33" s="379"/>
      <c r="F33" s="379"/>
      <c r="G33" s="380"/>
      <c r="H33" s="109"/>
      <c r="I33" s="109"/>
      <c r="J33" s="109"/>
      <c r="K33" s="109"/>
      <c r="L33" s="109"/>
      <c r="M33" s="109"/>
      <c r="N33" s="109"/>
      <c r="O33" s="109"/>
      <c r="P33" s="109"/>
      <c r="Q33" s="109"/>
      <c r="R33" s="50"/>
      <c r="S33" s="50"/>
      <c r="T33" s="50"/>
      <c r="U33" s="50"/>
      <c r="V33" s="50"/>
      <c r="W33" s="50"/>
      <c r="X33" s="50"/>
      <c r="Y33" s="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70"/>
    </row>
    <row r="34" spans="1:66" ht="24.6" customHeight="1" outlineLevel="1" x14ac:dyDescent="0.25">
      <c r="A34" s="590" t="s">
        <v>121</v>
      </c>
      <c r="B34" s="591"/>
      <c r="C34" s="591"/>
      <c r="D34" s="591"/>
      <c r="E34" s="591"/>
      <c r="F34" s="591"/>
      <c r="G34" s="592"/>
      <c r="H34" s="111"/>
      <c r="I34" s="111"/>
      <c r="J34" s="111"/>
      <c r="K34" s="50"/>
      <c r="L34" s="50"/>
      <c r="M34" s="50"/>
      <c r="N34" s="50"/>
      <c r="O34" s="50"/>
      <c r="P34" s="50"/>
      <c r="Q34" s="106"/>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70"/>
    </row>
    <row r="35" spans="1:66" ht="24.6" customHeight="1" outlineLevel="1" x14ac:dyDescent="0.25">
      <c r="A35" s="590" t="s">
        <v>208</v>
      </c>
      <c r="B35" s="591"/>
      <c r="C35" s="591"/>
      <c r="D35" s="591"/>
      <c r="E35" s="591"/>
      <c r="F35" s="591"/>
      <c r="G35" s="592"/>
      <c r="H35" s="110"/>
      <c r="I35" s="110"/>
      <c r="J35" s="110"/>
      <c r="K35" s="50"/>
      <c r="L35" s="50"/>
      <c r="M35" s="50"/>
      <c r="N35" s="50"/>
      <c r="O35" s="50"/>
      <c r="P35" s="50"/>
      <c r="Q35" s="106"/>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70"/>
    </row>
    <row r="36" spans="1:66" ht="21.75" customHeight="1" outlineLevel="1" x14ac:dyDescent="0.25">
      <c r="A36" s="590" t="s">
        <v>136</v>
      </c>
      <c r="B36" s="591"/>
      <c r="C36" s="591"/>
      <c r="D36" s="591"/>
      <c r="E36" s="591"/>
      <c r="F36" s="591"/>
      <c r="G36" s="592"/>
      <c r="H36" s="110"/>
      <c r="I36" s="110"/>
      <c r="J36" s="110"/>
      <c r="K36" s="50"/>
      <c r="L36" s="50"/>
      <c r="M36" s="50"/>
      <c r="N36" s="50"/>
      <c r="O36" s="50"/>
      <c r="P36" s="50"/>
      <c r="Q36" s="106"/>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70"/>
    </row>
    <row r="37" spans="1:66" ht="18" customHeight="1" outlineLevel="1" x14ac:dyDescent="0.25">
      <c r="A37" s="590" t="s">
        <v>137</v>
      </c>
      <c r="B37" s="591"/>
      <c r="C37" s="591"/>
      <c r="D37" s="591"/>
      <c r="E37" s="591"/>
      <c r="F37" s="591"/>
      <c r="G37" s="592"/>
      <c r="H37" s="110"/>
      <c r="I37" s="110"/>
      <c r="J37" s="110"/>
      <c r="K37" s="50"/>
      <c r="L37" s="50"/>
      <c r="M37" s="50"/>
      <c r="N37" s="50"/>
      <c r="O37" s="50"/>
      <c r="P37" s="50"/>
      <c r="Q37" s="106"/>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70"/>
    </row>
    <row r="38" spans="1:66" ht="24.75" customHeight="1" x14ac:dyDescent="0.25">
      <c r="A38" s="590" t="s">
        <v>138</v>
      </c>
      <c r="B38" s="591"/>
      <c r="C38" s="591"/>
      <c r="D38" s="591"/>
      <c r="E38" s="591"/>
      <c r="F38" s="591"/>
      <c r="G38" s="592"/>
    </row>
    <row r="39" spans="1:66" ht="21.75" customHeight="1" x14ac:dyDescent="0.25">
      <c r="A39" s="590" t="s">
        <v>209</v>
      </c>
      <c r="B39" s="591"/>
      <c r="C39" s="591"/>
      <c r="D39" s="591"/>
      <c r="E39" s="591"/>
      <c r="F39" s="591"/>
      <c r="G39" s="592"/>
    </row>
    <row r="40" spans="1:66" x14ac:dyDescent="0.25">
      <c r="A40" s="698"/>
      <c r="B40" s="699"/>
      <c r="C40" s="699"/>
      <c r="D40" s="699"/>
      <c r="E40" s="699"/>
      <c r="F40" s="699"/>
      <c r="G40" s="700"/>
    </row>
  </sheetData>
  <customSheetViews>
    <customSheetView guid="{351639D4-E5F4-4D97-8434-1E471110B91C}" scale="60" showPageBreaks="1" printArea="1" view="pageBreakPreview" topLeftCell="A21">
      <selection activeCell="A23" sqref="A23:D23"/>
      <pageMargins left="0.25" right="0.25" top="0.5" bottom="0.5" header="0.3" footer="0.3"/>
      <pageSetup paperSize="8" scale="36" fitToHeight="0" orientation="landscape" cellComments="asDisplayed" r:id="rId1"/>
    </customSheetView>
    <customSheetView guid="{708D2520-2059-485B-926A-B7AEC61CA95B}" scale="80" topLeftCell="A26">
      <selection activeCell="J38" sqref="J38"/>
      <pageMargins left="0.25" right="0.25" top="0.5" bottom="0.5" header="0.3" footer="0.3"/>
      <pageSetup paperSize="8" scale="55" fitToHeight="0" orientation="landscape" cellComments="asDisplayed" r:id="rId2"/>
    </customSheetView>
    <customSheetView guid="{102164BE-2C0C-4FE8-ABCE-1ED8B6AFCA68}" scale="80" showPageBreaks="1" printArea="1" topLeftCell="A28">
      <selection activeCell="C6" sqref="C6"/>
      <pageMargins left="0.25" right="0.25" top="0.5" bottom="0.5" header="0.3" footer="0.3"/>
      <pageSetup paperSize="8" scale="55" fitToHeight="0" orientation="landscape" cellComments="asDisplayed" r:id="rId3"/>
    </customSheetView>
    <customSheetView guid="{12532ED9-9D7F-4AFE-B482-5C4AB6727EFC}" scale="75" showPageBreaks="1" printArea="1">
      <selection sqref="A1:W1"/>
      <pageMargins left="0.25" right="0.25" top="0.5" bottom="0.5" header="0.3" footer="0.3"/>
      <pageSetup paperSize="8" scale="55" fitToHeight="0" orientation="landscape" cellComments="asDisplayed" r:id="rId4"/>
    </customSheetView>
    <customSheetView guid="{0D53A4E5-01D8-4847-82F2-8A8F40082149}" scale="60" showPageBreaks="1" printArea="1" view="pageBreakPreview" topLeftCell="A21">
      <selection activeCell="A23" sqref="A23:D23"/>
      <pageMargins left="0.25" right="0.25" top="0.5" bottom="0.5" header="0.3" footer="0.3"/>
      <pageSetup paperSize="8" scale="36" fitToHeight="0" orientation="landscape" cellComments="asDisplayed" r:id="rId5"/>
    </customSheetView>
  </customSheetViews>
  <mergeCells count="73">
    <mergeCell ref="Q9:V9"/>
    <mergeCell ref="A1:W1"/>
    <mergeCell ref="A3:G3"/>
    <mergeCell ref="H3:K3"/>
    <mergeCell ref="L3:O3"/>
    <mergeCell ref="P3:S3"/>
    <mergeCell ref="T3:W3"/>
    <mergeCell ref="D4:E4"/>
    <mergeCell ref="D5:E5"/>
    <mergeCell ref="D6:E6"/>
    <mergeCell ref="A8:D8"/>
    <mergeCell ref="F9:G9"/>
    <mergeCell ref="F10:G10"/>
    <mergeCell ref="F11:G11"/>
    <mergeCell ref="F12:G12"/>
    <mergeCell ref="A14:G14"/>
    <mergeCell ref="H14:L14"/>
    <mergeCell ref="BD14:BH14"/>
    <mergeCell ref="BI14:BM14"/>
    <mergeCell ref="D15:E15"/>
    <mergeCell ref="D16:E16"/>
    <mergeCell ref="Z14:AD14"/>
    <mergeCell ref="AE14:AI14"/>
    <mergeCell ref="AJ14:AN14"/>
    <mergeCell ref="AO14:AS14"/>
    <mergeCell ref="AT14:AX14"/>
    <mergeCell ref="AY14:BC14"/>
    <mergeCell ref="M14:Q14"/>
    <mergeCell ref="BD18:BH18"/>
    <mergeCell ref="BI18:BM18"/>
    <mergeCell ref="A19:G19"/>
    <mergeCell ref="A23:D23"/>
    <mergeCell ref="F24:G24"/>
    <mergeCell ref="Q24:V24"/>
    <mergeCell ref="AJ18:AN18"/>
    <mergeCell ref="A20:G20"/>
    <mergeCell ref="A21:G21"/>
    <mergeCell ref="Z18:AD18"/>
    <mergeCell ref="AE18:AI18"/>
    <mergeCell ref="AO18:AS18"/>
    <mergeCell ref="AT18:AX18"/>
    <mergeCell ref="AY18:BC18"/>
    <mergeCell ref="BD29:BH29"/>
    <mergeCell ref="BI29:BM29"/>
    <mergeCell ref="D30:E30"/>
    <mergeCell ref="D31:E31"/>
    <mergeCell ref="Z29:AD29"/>
    <mergeCell ref="AE29:AI29"/>
    <mergeCell ref="AJ29:AN29"/>
    <mergeCell ref="AO29:AS29"/>
    <mergeCell ref="AT29:AX29"/>
    <mergeCell ref="AY29:BC29"/>
    <mergeCell ref="A29:G29"/>
    <mergeCell ref="H29:L29"/>
    <mergeCell ref="M29:Q29"/>
    <mergeCell ref="BD33:BH33"/>
    <mergeCell ref="BI33:BM33"/>
    <mergeCell ref="A34:G34"/>
    <mergeCell ref="A35:G35"/>
    <mergeCell ref="Z33:AD33"/>
    <mergeCell ref="AE33:AI33"/>
    <mergeCell ref="AJ33:AN33"/>
    <mergeCell ref="AO33:AS33"/>
    <mergeCell ref="AT33:AX33"/>
    <mergeCell ref="AY33:BC33"/>
    <mergeCell ref="A40:G40"/>
    <mergeCell ref="A36:G36"/>
    <mergeCell ref="A37:G37"/>
    <mergeCell ref="F25:G25"/>
    <mergeCell ref="F26:G26"/>
    <mergeCell ref="F27:G27"/>
    <mergeCell ref="A38:G38"/>
    <mergeCell ref="A39:G39"/>
  </mergeCells>
  <pageMargins left="0.25" right="0.25" top="0.5" bottom="0.5" header="0.3" footer="0.3"/>
  <pageSetup paperSize="8" scale="36" fitToHeight="0" orientation="landscape" cellComments="asDisplayed"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Readme</vt:lpstr>
      <vt:lpstr>Summary</vt:lpstr>
      <vt:lpstr>Outome 1</vt:lpstr>
      <vt:lpstr>Sheet1</vt:lpstr>
      <vt:lpstr>Outcome 2</vt:lpstr>
      <vt:lpstr>Outcome 3</vt:lpstr>
      <vt:lpstr>Outcome 4</vt:lpstr>
      <vt:lpstr>'Outcome 2'!Print_Area</vt:lpstr>
      <vt:lpstr>'Outcome 3'!Print_Area</vt:lpstr>
      <vt:lpstr>'Outcome 4'!Print_Area</vt:lpstr>
      <vt:lpstr>'Outome 1'!Print_Area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2017-10-09T17:48:18Z</cp:lastPrinted>
  <dcterms:created xsi:type="dcterms:W3CDTF">2014-08-29T13:09:43Z</dcterms:created>
  <dcterms:modified xsi:type="dcterms:W3CDTF">2018-06-11T11:44:31Z</dcterms:modified>
</cp:coreProperties>
</file>