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65101" windowWidth="9285" windowHeight="8925" tabRatio="845" activeTab="0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<sst xmlns="http://schemas.openxmlformats.org/spreadsheetml/2006/main" count="438" uniqueCount="178">
  <si>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</si>
  <si>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</si>
  <si>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</si>
  <si>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</si>
  <si>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</si>
  <si>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</si>
  <si>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</si>
  <si>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</si>
  <si>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</si>
  <si>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</si>
  <si>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</si>
  <si>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</si>
  <si>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</si>
  <si>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</si>
  <si>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</si>
  <si>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</si>
  <si>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</si>
  <si>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</si>
  <si>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</si>
  <si>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</si>
  <si>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</si>
  <si>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</si>
  <si>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</si>
  <si>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</si>
  <si>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</si>
  <si>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</si>
  <si>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</si>
  <si>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</si>
  <si>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</si>
  <si>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</si>
  <si>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</si>
  <si>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</si>
  <si>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</si>
  <si>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</si>
  <si>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</si>
  <si>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</si>
  <si>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</si>
  <si>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</si>
  <si>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</si>
  <si>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</si>
  <si>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</si>
  <si>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</si>
  <si>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</si>
  <si>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</si>
  <si>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</si>
  <si>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</si>
  <si>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</si>
  <si>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</si>
  <si>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</si>
  <si>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</si>
  <si>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</si>
  <si>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</si>
  <si>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</si>
  <si>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</si>
  <si>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</si>
  <si>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</si>
  <si>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</si>
  <si>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</si>
  <si>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</si>
  <si>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</si>
  <si>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</si>
  <si>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</si>
  <si>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</si>
  <si>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</si>
  <si>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</si>
  <si>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</si>
  <si>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</si>
  <si>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</si>
  <si>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</si>
  <si>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</si>
  <si>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</si>
  <si>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</si>
  <si>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</si>
  <si>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</si>
  <si>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</si>
  <si>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</si>
  <si>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</si>
  <si>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</si>
  <si>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</si>
  <si>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</si>
  <si>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</si>
  <si>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</si>
  <si>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</si>
  <si>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</si>
  <si>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</si>
  <si>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</si>
  <si>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</si>
  <si>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</si>
  <si>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</si>
  <si>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</si>
  <si>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</si>
  <si>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</si>
  <si>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</si>
  <si>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</si>
  <si>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</si>
  <si>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</si>
  <si>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</si>
  <si>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</si>
  <si>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</si>
  <si>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</si>
  <si>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</si>
  <si>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</si>
  <si>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</si>
  <si>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</si>
  <si>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</si>
  <si>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</si>
  <si>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</si>
  <si>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</si>
  <si>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</si>
  <si>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</si>
  <si>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</si>
  <si>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</si>
  <si>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</si>
  <si>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</si>
  <si>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</si>
  <si>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</si>
  <si>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</si>
  <si>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</si>
  <si>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</si>
  <si>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</si>
  <si>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</si>
  <si>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</si>
  <si>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</si>
  <si>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</si>
  <si>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</si>
  <si>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</si>
  <si>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</si>
  <si>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</si>
  <si>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</si>
  <si>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</si>
  <si>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</si>
  <si>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</si>
  <si>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</si>
  <si>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</si>
  <si>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</si>
  <si>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</si>
  <si>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</si>
  <si>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</si>
  <si>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</si>
  <si>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</si>
  <si>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</si>
  <si>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</si>
  <si>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</si>
  <si>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</si>
  <si>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</si>
  <si>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</si>
  <si>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</si>
  <si>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</si>
  <si>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</si>
  <si>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</si>
  <si>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</si>
  <si>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</si>
  <si>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</si>
  <si>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</si>
  <si>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</si>
  <si>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</si>
  <si>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</si>
  <si>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</si>
  <si>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</si>
  <si>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</si>
  <si>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</si>
  <si>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</si>
  <si>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</si>
  <si>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</si>
  <si>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</si>
  <si>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</si>
  <si>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</si>
  <si>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</si>
  <si>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</si>
  <si>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</si>
  <si>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</si>
  <si>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</si>
  <si>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</si>
  <si>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</si>
  <si>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</si>
  <si>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</si>
  <si>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</si>
  <si>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May 2012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</si>
</sst>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  <numFmt numFmtId="184" formatCode="#,##0_ ;\-#,##0\ 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5" fillId="4" borderId="36" xfId="0" applyFont="1" applyFill="1" applyBorder="1" applyAlignment="1">
      <alignment horizontal="center"/>
    </xf>
    <xf numFmtId="3" fontId="5" fillId="22" borderId="37" xfId="0" applyNumberFormat="1" applyFont="1" applyFill="1" applyBorder="1" applyAlignment="1">
      <alignment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38" xfId="0" applyFont="1" applyFill="1" applyBorder="1" applyAlignment="1">
      <alignment/>
    </xf>
    <xf numFmtId="0" fontId="10" fillId="25" borderId="39" xfId="0" applyFont="1" applyFill="1" applyBorder="1" applyAlignment="1">
      <alignment horizontal="centerContinuous"/>
    </xf>
    <xf numFmtId="0" fontId="10" fillId="25" borderId="40" xfId="0" applyFont="1" applyFill="1" applyBorder="1" applyAlignment="1">
      <alignment horizontal="centerContinuous"/>
    </xf>
    <xf numFmtId="0" fontId="7" fillId="25" borderId="41" xfId="0" applyFont="1" applyFill="1" applyBorder="1" applyAlignment="1">
      <alignment horizontal="centerContinuous"/>
    </xf>
    <xf numFmtId="0" fontId="10" fillId="24" borderId="42" xfId="0" applyFont="1" applyFill="1" applyBorder="1" applyAlignment="1">
      <alignment/>
    </xf>
    <xf numFmtId="0" fontId="7" fillId="24" borderId="43" xfId="0" applyFont="1" applyFill="1" applyBorder="1" applyAlignment="1">
      <alignment/>
    </xf>
    <xf numFmtId="0" fontId="4" fillId="24" borderId="43" xfId="0" applyFont="1" applyFill="1" applyBorder="1" applyAlignment="1">
      <alignment/>
    </xf>
    <xf numFmtId="41" fontId="4" fillId="0" borderId="4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3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3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5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6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7" xfId="0" applyFont="1" applyFill="1" applyBorder="1" applyAlignment="1">
      <alignment horizontal="right"/>
    </xf>
    <xf numFmtId="0" fontId="5" fillId="4" borderId="48" xfId="0" applyFont="1" applyFill="1" applyBorder="1" applyAlignment="1">
      <alignment vertical="top" wrapText="1"/>
    </xf>
    <xf numFmtId="0" fontId="5" fillId="4" borderId="49" xfId="0" applyFont="1" applyFill="1" applyBorder="1" applyAlignment="1">
      <alignment horizontal="center" wrapText="1"/>
    </xf>
    <xf numFmtId="0" fontId="5" fillId="4" borderId="50" xfId="0" applyFont="1" applyFill="1" applyBorder="1" applyAlignment="1">
      <alignment horizontal="center" wrapText="1"/>
    </xf>
    <xf numFmtId="41" fontId="4" fillId="0" borderId="51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2" xfId="0" applyNumberFormat="1" applyFont="1" applyBorder="1" applyAlignment="1" applyProtection="1">
      <alignment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Fill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0" fontId="5" fillId="4" borderId="56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58" xfId="0" applyFont="1" applyFill="1" applyBorder="1" applyAlignment="1">
      <alignment/>
    </xf>
    <xf numFmtId="0" fontId="5" fillId="4" borderId="5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0" xfId="0" applyNumberFormat="1" applyFont="1" applyFill="1" applyBorder="1" applyAlignment="1" applyProtection="1">
      <alignment horizontal="right"/>
      <protection locked="0"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0" fontId="5" fillId="4" borderId="65" xfId="0" applyFont="1" applyFill="1" applyBorder="1" applyAlignment="1">
      <alignment horizontal="center"/>
    </xf>
    <xf numFmtId="17" fontId="4" fillId="0" borderId="66" xfId="0" applyNumberFormat="1" applyFont="1" applyBorder="1" applyAlignment="1" quotePrefix="1">
      <alignment/>
    </xf>
    <xf numFmtId="41" fontId="4" fillId="0" borderId="67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68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69" xfId="0" applyNumberFormat="1" applyFont="1" applyFill="1" applyBorder="1" applyAlignment="1">
      <alignment/>
    </xf>
    <xf numFmtId="0" fontId="5" fillId="25" borderId="63" xfId="0" applyFont="1" applyFill="1" applyBorder="1" applyAlignment="1">
      <alignment/>
    </xf>
    <xf numFmtId="0" fontId="4" fillId="25" borderId="70" xfId="0" applyFont="1" applyFill="1" applyBorder="1" applyAlignment="1">
      <alignment/>
    </xf>
    <xf numFmtId="0" fontId="10" fillId="25" borderId="71" xfId="0" applyFont="1" applyFill="1" applyBorder="1" applyAlignment="1">
      <alignment horizontal="centerContinuous"/>
    </xf>
    <xf numFmtId="0" fontId="10" fillId="25" borderId="72" xfId="0" applyFont="1" applyFill="1" applyBorder="1" applyAlignment="1">
      <alignment horizontal="centerContinuous"/>
    </xf>
    <xf numFmtId="41" fontId="4" fillId="0" borderId="73" xfId="0" applyNumberFormat="1" applyFont="1" applyFill="1" applyBorder="1" applyAlignment="1" applyProtection="1">
      <alignment/>
      <protection locked="0"/>
    </xf>
    <xf numFmtId="41" fontId="4" fillId="0" borderId="74" xfId="0" applyNumberFormat="1" applyFont="1" applyFill="1" applyBorder="1" applyAlignment="1" applyProtection="1">
      <alignment/>
      <protection locked="0"/>
    </xf>
    <xf numFmtId="41" fontId="4" fillId="0" borderId="75" xfId="0" applyNumberFormat="1" applyFont="1" applyFill="1" applyBorder="1" applyAlignment="1" applyProtection="1">
      <alignment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22" borderId="76" xfId="0" applyFont="1" applyFill="1" applyBorder="1" applyAlignment="1">
      <alignment/>
    </xf>
    <xf numFmtId="0" fontId="5" fillId="22" borderId="77" xfId="0" applyFont="1" applyFill="1" applyBorder="1" applyAlignment="1">
      <alignment/>
    </xf>
    <xf numFmtId="0" fontId="4" fillId="0" borderId="6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39" xfId="0" applyFont="1" applyFill="1" applyBorder="1" applyAlignment="1">
      <alignment vertical="top" wrapText="1"/>
    </xf>
    <xf numFmtId="0" fontId="5" fillId="20" borderId="40" xfId="0" applyFont="1" applyFill="1" applyBorder="1" applyAlignment="1">
      <alignment horizontal="center" vertical="top" wrapText="1"/>
    </xf>
    <xf numFmtId="0" fontId="5" fillId="20" borderId="41" xfId="0" applyFont="1" applyFill="1" applyBorder="1" applyAlignment="1">
      <alignment horizontal="center" vertical="top" wrapText="1"/>
    </xf>
    <xf numFmtId="0" fontId="5" fillId="20" borderId="40" xfId="0" applyFont="1" applyFill="1" applyBorder="1" applyAlignment="1">
      <alignment horizontal="centerContinuous" vertical="top" wrapText="1"/>
    </xf>
    <xf numFmtId="0" fontId="5" fillId="20" borderId="7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0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81" xfId="0" applyFont="1" applyFill="1" applyBorder="1" applyAlignment="1">
      <alignment/>
    </xf>
    <xf numFmtId="0" fontId="5" fillId="4" borderId="78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2" xfId="0" applyFont="1" applyBorder="1" applyAlignment="1">
      <alignment vertical="top"/>
    </xf>
    <xf numFmtId="0" fontId="4" fillId="0" borderId="83" xfId="0" applyFont="1" applyBorder="1" applyAlignment="1">
      <alignment/>
    </xf>
    <xf numFmtId="0" fontId="4" fillId="0" borderId="84" xfId="0" applyFont="1" applyBorder="1" applyAlignment="1">
      <alignment/>
    </xf>
    <xf numFmtId="3" fontId="4" fillId="0" borderId="85" xfId="0" applyNumberFormat="1" applyFont="1" applyBorder="1" applyAlignment="1" applyProtection="1">
      <alignment horizontal="right"/>
      <protection/>
    </xf>
    <xf numFmtId="3" fontId="5" fillId="22" borderId="86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7" xfId="0" applyNumberFormat="1" applyFont="1" applyBorder="1" applyAlignment="1">
      <alignment vertical="top"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 vertical="top"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8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20" borderId="78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7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3" xfId="0" applyFont="1" applyFill="1" applyBorder="1" applyAlignment="1">
      <alignment horizontal="center" wrapText="1"/>
    </xf>
    <xf numFmtId="3" fontId="4" fillId="0" borderId="94" xfId="0" applyNumberFormat="1" applyFont="1" applyBorder="1" applyAlignment="1" applyProtection="1">
      <alignment horizontal="right"/>
      <protection/>
    </xf>
    <xf numFmtId="3" fontId="4" fillId="0" borderId="95" xfId="0" applyNumberFormat="1" applyFont="1" applyBorder="1" applyAlignment="1" applyProtection="1">
      <alignment horizontal="right"/>
      <protection/>
    </xf>
    <xf numFmtId="3" fontId="4" fillId="0" borderId="96" xfId="0" applyNumberFormat="1" applyFont="1" applyBorder="1" applyAlignment="1" applyProtection="1">
      <alignment horizontal="right"/>
      <protection/>
    </xf>
    <xf numFmtId="0" fontId="4" fillId="20" borderId="40" xfId="0" applyFont="1" applyFill="1" applyBorder="1" applyAlignment="1">
      <alignment/>
    </xf>
    <xf numFmtId="0" fontId="4" fillId="20" borderId="41" xfId="0" applyFont="1" applyFill="1" applyBorder="1" applyAlignment="1">
      <alignment/>
    </xf>
    <xf numFmtId="3" fontId="5" fillId="20" borderId="40" xfId="0" applyNumberFormat="1" applyFont="1" applyFill="1" applyBorder="1" applyAlignment="1">
      <alignment horizontal="right" wrapText="1"/>
    </xf>
    <xf numFmtId="3" fontId="5" fillId="20" borderId="96" xfId="0" applyNumberFormat="1" applyFont="1" applyFill="1" applyBorder="1" applyAlignment="1">
      <alignment horizontal="right" wrapText="1"/>
    </xf>
    <xf numFmtId="1" fontId="5" fillId="20" borderId="96" xfId="0" applyNumberFormat="1" applyFont="1" applyFill="1" applyBorder="1" applyAlignment="1">
      <alignment horizontal="right" wrapText="1"/>
    </xf>
    <xf numFmtId="0" fontId="5" fillId="4" borderId="39" xfId="0" applyFont="1" applyFill="1" applyBorder="1" applyAlignment="1">
      <alignment vertical="top" wrapText="1"/>
    </xf>
    <xf numFmtId="0" fontId="4" fillId="4" borderId="40" xfId="0" applyFont="1" applyFill="1" applyBorder="1" applyAlignment="1">
      <alignment/>
    </xf>
    <xf numFmtId="0" fontId="4" fillId="4" borderId="41" xfId="0" applyFont="1" applyFill="1" applyBorder="1" applyAlignment="1">
      <alignment/>
    </xf>
    <xf numFmtId="3" fontId="5" fillId="22" borderId="94" xfId="0" applyNumberFormat="1" applyFont="1" applyFill="1" applyBorder="1" applyAlignment="1">
      <alignment horizontal="right" wrapText="1"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3" xfId="0" applyFont="1" applyFill="1" applyBorder="1" applyAlignment="1">
      <alignment horizontal="left"/>
    </xf>
    <xf numFmtId="0" fontId="7" fillId="24" borderId="99" xfId="0" applyFont="1" applyFill="1" applyBorder="1" applyAlignment="1">
      <alignment horizontal="centerContinuous"/>
    </xf>
    <xf numFmtId="0" fontId="7" fillId="24" borderId="72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4" xfId="57" applyFont="1" applyFill="1" applyBorder="1" applyAlignment="1">
      <alignment horizontal="right" wrapText="1"/>
      <protection/>
    </xf>
    <xf numFmtId="0" fontId="5" fillId="20" borderId="65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0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38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69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4" xfId="57" applyFont="1" applyFill="1" applyBorder="1" applyAlignment="1">
      <alignment horizontal="right"/>
      <protection/>
    </xf>
    <xf numFmtId="0" fontId="5" fillId="20" borderId="65" xfId="57" applyFont="1" applyFill="1" applyBorder="1" applyAlignment="1">
      <alignment horizontal="right"/>
      <protection/>
    </xf>
    <xf numFmtId="3" fontId="5" fillId="22" borderId="100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49" xfId="57" applyNumberFormat="1" applyFont="1" applyFill="1" applyBorder="1">
      <alignment/>
      <protection/>
    </xf>
    <xf numFmtId="3" fontId="5" fillId="20" borderId="38" xfId="57" applyNumberFormat="1" applyFont="1" applyFill="1" applyBorder="1" applyAlignment="1">
      <alignment horizontal="right"/>
      <protection/>
    </xf>
    <xf numFmtId="3" fontId="5" fillId="20" borderId="69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48" xfId="57" applyNumberFormat="1" applyFont="1" applyFill="1" applyBorder="1">
      <alignment/>
      <protection/>
    </xf>
    <xf numFmtId="3" fontId="4" fillId="26" borderId="101" xfId="0" applyNumberFormat="1" applyFont="1" applyFill="1" applyBorder="1" applyAlignment="1" applyProtection="1">
      <alignment horizontal="right"/>
      <protection/>
    </xf>
    <xf numFmtId="3" fontId="4" fillId="0" borderId="101" xfId="0" applyNumberFormat="1" applyFont="1" applyBorder="1" applyAlignment="1" applyProtection="1">
      <alignment horizontal="right"/>
      <protection/>
    </xf>
    <xf numFmtId="3" fontId="4" fillId="27" borderId="101" xfId="0" applyNumberFormat="1" applyFont="1" applyFill="1" applyBorder="1" applyAlignment="1" applyProtection="1">
      <alignment horizontal="right"/>
      <protection/>
    </xf>
    <xf numFmtId="0" fontId="5" fillId="20" borderId="72" xfId="57" applyFont="1" applyFill="1" applyBorder="1" applyAlignment="1">
      <alignment horizontal="right"/>
      <protection/>
    </xf>
    <xf numFmtId="3" fontId="4" fillId="0" borderId="102" xfId="57" applyNumberFormat="1" applyFont="1" applyFill="1" applyBorder="1">
      <alignment/>
      <protection/>
    </xf>
    <xf numFmtId="3" fontId="5" fillId="20" borderId="103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1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5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4" fillId="0" borderId="4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5" fillId="4" borderId="11" xfId="0" applyFont="1" applyFill="1" applyBorder="1" applyAlignment="1">
      <alignment horizontal="right" wrapText="1"/>
    </xf>
    <xf numFmtId="0" fontId="4" fillId="0" borderId="39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0" xfId="0" applyFont="1" applyFill="1" applyBorder="1" applyAlignment="1">
      <alignment wrapText="1"/>
    </xf>
    <xf numFmtId="0" fontId="7" fillId="24" borderId="104" xfId="0" applyFont="1" applyFill="1" applyBorder="1" applyAlignment="1">
      <alignment/>
    </xf>
    <xf numFmtId="0" fontId="10" fillId="25" borderId="105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3" xfId="0" applyNumberFormat="1" applyFont="1" applyBorder="1" applyAlignment="1">
      <alignment/>
    </xf>
    <xf numFmtId="3" fontId="4" fillId="20" borderId="106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69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0" fontId="4" fillId="0" borderId="79" xfId="0" applyFont="1" applyFill="1" applyBorder="1" applyAlignment="1">
      <alignment horizontal="centerContinuous" vertical="center" wrapText="1"/>
    </xf>
    <xf numFmtId="0" fontId="4" fillId="0" borderId="79" xfId="0" applyFont="1" applyBorder="1" applyAlignment="1">
      <alignment horizontal="centerContinuous" vertical="center"/>
    </xf>
    <xf numFmtId="0" fontId="10" fillId="24" borderId="78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7" xfId="0" applyFont="1" applyFill="1" applyBorder="1" applyAlignment="1">
      <alignment/>
    </xf>
    <xf numFmtId="0" fontId="6" fillId="24" borderId="78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7" xfId="0" applyFont="1" applyFill="1" applyBorder="1" applyAlignment="1">
      <alignment horizontal="left"/>
    </xf>
    <xf numFmtId="17" fontId="4" fillId="0" borderId="107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07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184" fontId="4" fillId="0" borderId="73" xfId="0" applyNumberFormat="1" applyFont="1" applyBorder="1" applyAlignment="1">
      <alignment/>
    </xf>
    <xf numFmtId="1" fontId="4" fillId="0" borderId="79" xfId="0" applyNumberFormat="1" applyFont="1" applyFill="1" applyBorder="1" applyAlignment="1" applyProtection="1">
      <alignment/>
      <protection locked="0"/>
    </xf>
    <xf numFmtId="1" fontId="4" fillId="0" borderId="108" xfId="0" applyNumberFormat="1" applyFont="1" applyFill="1" applyBorder="1" applyAlignment="1" applyProtection="1">
      <alignment/>
      <protection locked="0"/>
    </xf>
    <xf numFmtId="1" fontId="4" fillId="0" borderId="109" xfId="0" applyNumberFormat="1" applyFont="1" applyBorder="1" applyAlignment="1">
      <alignment horizontal="right"/>
    </xf>
    <xf numFmtId="1" fontId="4" fillId="0" borderId="110" xfId="0" applyNumberFormat="1" applyFont="1" applyBorder="1" applyAlignment="1">
      <alignment horizontal="right"/>
    </xf>
    <xf numFmtId="1" fontId="4" fillId="0" borderId="79" xfId="0" applyNumberFormat="1" applyFont="1" applyFill="1" applyBorder="1" applyAlignment="1" applyProtection="1">
      <alignment horizontal="right"/>
      <protection locked="0"/>
    </xf>
    <xf numFmtId="1" fontId="4" fillId="0" borderId="108" xfId="0" applyNumberFormat="1" applyFont="1" applyFill="1" applyBorder="1" applyAlignment="1" applyProtection="1">
      <alignment horizontal="right"/>
      <protection locked="0"/>
    </xf>
    <xf numFmtId="1" fontId="4" fillId="0" borderId="81" xfId="0" applyNumberFormat="1" applyFont="1" applyBorder="1" applyAlignment="1">
      <alignment horizontal="right"/>
    </xf>
    <xf numFmtId="1" fontId="4" fillId="0" borderId="60" xfId="0" applyNumberFormat="1" applyFont="1" applyBorder="1" applyAlignment="1">
      <alignment horizontal="right"/>
    </xf>
    <xf numFmtId="1" fontId="5" fillId="22" borderId="11" xfId="0" applyNumberFormat="1" applyFont="1" applyFill="1" applyBorder="1" applyAlignment="1">
      <alignment/>
    </xf>
    <xf numFmtId="1" fontId="5" fillId="22" borderId="12" xfId="0" applyNumberFormat="1" applyFont="1" applyFill="1" applyBorder="1" applyAlignment="1">
      <alignment/>
    </xf>
    <xf numFmtId="1" fontId="5" fillId="22" borderId="37" xfId="0" applyNumberFormat="1" applyFont="1" applyFill="1" applyBorder="1" applyAlignment="1">
      <alignment horizontal="right"/>
    </xf>
    <xf numFmtId="1" fontId="5" fillId="22" borderId="11" xfId="0" applyNumberFormat="1" applyFont="1" applyFill="1" applyBorder="1" applyAlignment="1">
      <alignment horizontal="right"/>
    </xf>
    <xf numFmtId="184" fontId="5" fillId="0" borderId="11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 wrapText="1"/>
    </xf>
    <xf numFmtId="184" fontId="4" fillId="0" borderId="35" xfId="0" applyNumberFormat="1" applyFont="1" applyFill="1" applyBorder="1" applyAlignment="1">
      <alignment horizontal="right"/>
    </xf>
    <xf numFmtId="184" fontId="4" fillId="22" borderId="35" xfId="0" applyNumberFormat="1" applyFont="1" applyFill="1" applyBorder="1" applyAlignment="1">
      <alignment horizontal="right"/>
    </xf>
    <xf numFmtId="184" fontId="4" fillId="0" borderId="44" xfId="0" applyNumberFormat="1" applyFont="1" applyFill="1" applyBorder="1" applyAlignment="1">
      <alignment horizontal="right" wrapText="1"/>
    </xf>
    <xf numFmtId="184" fontId="4" fillId="0" borderId="44" xfId="0" applyNumberFormat="1" applyFont="1" applyFill="1" applyBorder="1" applyAlignment="1">
      <alignment horizontal="right"/>
    </xf>
    <xf numFmtId="184" fontId="4" fillId="22" borderId="44" xfId="0" applyNumberFormat="1" applyFont="1" applyFill="1" applyBorder="1" applyAlignment="1">
      <alignment horizontal="right"/>
    </xf>
    <xf numFmtId="184" fontId="5" fillId="20" borderId="11" xfId="0" applyNumberFormat="1" applyFont="1" applyFill="1" applyBorder="1" applyAlignment="1">
      <alignment horizontal="right"/>
    </xf>
    <xf numFmtId="3" fontId="37" fillId="0" borderId="11" xfId="57" applyNumberFormat="1" applyFont="1" applyFill="1" applyBorder="1" applyAlignment="1">
      <alignment horizontal="center"/>
      <protection/>
    </xf>
    <xf numFmtId="0" fontId="5" fillId="20" borderId="71" xfId="0" applyFont="1" applyFill="1" applyBorder="1" applyAlignment="1">
      <alignment horizontal="center" vertical="top" wrapText="1"/>
    </xf>
    <xf numFmtId="0" fontId="5" fillId="20" borderId="99" xfId="0" applyFont="1" applyFill="1" applyBorder="1" applyAlignment="1">
      <alignment horizontal="center" vertical="top" wrapText="1"/>
    </xf>
    <xf numFmtId="0" fontId="5" fillId="20" borderId="70" xfId="0" applyFont="1" applyFill="1" applyBorder="1" applyAlignment="1">
      <alignment horizontal="center" vertical="top" wrapText="1"/>
    </xf>
    <xf numFmtId="0" fontId="5" fillId="20" borderId="72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65141178"/>
        <c:axId val="49399691"/>
      </c:bar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7271860"/>
        <c:axId val="65446741"/>
      </c:barChart>
      <c:catAx>
        <c:axId val="727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46741"/>
        <c:crosses val="autoZero"/>
        <c:auto val="1"/>
        <c:lblOffset val="100"/>
        <c:noMultiLvlLbl val="0"/>
      </c:catAx>
      <c:valAx>
        <c:axId val="654467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7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1033"/>
        <c:crosses val="autoZero"/>
        <c:auto val="1"/>
        <c:lblOffset val="100"/>
        <c:noMultiLvlLbl val="0"/>
      </c:catAx>
      <c:valAx>
        <c:axId val="190510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241570"/>
        <c:axId val="66738675"/>
      </c:barChart>
      <c:catAx>
        <c:axId val="3724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auto val="1"/>
        <c:lblOffset val="100"/>
        <c:noMultiLvlLbl val="0"/>
      </c:catAx>
      <c:valAx>
        <c:axId val="66738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23565"/>
        <c:crosses val="autoZero"/>
        <c:auto val="1"/>
        <c:lblOffset val="100"/>
        <c:noMultiLvlLbl val="0"/>
      </c:catAx>
      <c:valAx>
        <c:axId val="371235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676630"/>
        <c:axId val="54218759"/>
      </c:barChart>
      <c:catAx>
        <c:axId val="65676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auto val="1"/>
        <c:lblOffset val="100"/>
        <c:noMultiLvlLbl val="0"/>
      </c:catAx>
      <c:valAx>
        <c:axId val="296433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463370"/>
        <c:axId val="52299419"/>
      </c:bar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99419"/>
        <c:crosses val="autoZero"/>
        <c:auto val="1"/>
        <c:lblOffset val="100"/>
        <c:noMultiLvlLbl val="0"/>
      </c:catAx>
      <c:valAx>
        <c:axId val="52299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94517"/>
        <c:crosses val="autoZero"/>
        <c:auto val="1"/>
        <c:lblOffset val="100"/>
        <c:noMultiLvlLbl val="0"/>
      </c:catAx>
      <c:valAx>
        <c:axId val="83945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2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8441790"/>
        <c:axId val="8867247"/>
      </c:bar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67247"/>
        <c:crosses val="autoZero"/>
        <c:auto val="1"/>
        <c:lblOffset val="100"/>
        <c:noMultiLvlLbl val="0"/>
      </c:catAx>
      <c:valAx>
        <c:axId val="88672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41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8377"/>
        <c:crosses val="autoZero"/>
        <c:auto val="1"/>
        <c:lblOffset val="100"/>
        <c:noMultiLvlLbl val="0"/>
      </c:catAx>
      <c:valAx>
        <c:axId val="471583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6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772210"/>
        <c:axId val="61732163"/>
      </c:bar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72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2149758"/>
        <c:axId val="66694639"/>
      </c:bar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49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1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9808038"/>
        <c:axId val="22728023"/>
      </c:bar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0545"/>
        <c:crosses val="autoZero"/>
        <c:auto val="1"/>
        <c:lblOffset val="100"/>
        <c:noMultiLvlLbl val="0"/>
      </c:catAx>
      <c:valAx>
        <c:axId val="29030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9948314"/>
        <c:axId val="2663915"/>
      </c:bar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auto val="1"/>
        <c:lblOffset val="100"/>
        <c:noMultiLvlLbl val="0"/>
      </c:catAx>
      <c:valAx>
        <c:axId val="2663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8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50533"/>
        <c:crosses val="autoZero"/>
        <c:auto val="1"/>
        <c:lblOffset val="100"/>
        <c:noMultiLvlLbl val="0"/>
      </c:catAx>
      <c:valAx>
        <c:axId val="14450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945934"/>
        <c:axId val="29642495"/>
      </c:bar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4738"/>
        <c:axId val="2922643"/>
      </c:barChart>
      <c:catAx>
        <c:axId val="32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50232054"/>
        <c:axId val="49435303"/>
      </c:bar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32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3380840"/>
        <c:axId val="33556649"/>
      </c:bar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80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36577"/>
        <c:crosses val="autoZero"/>
        <c:auto val="1"/>
        <c:lblOffset val="100"/>
        <c:noMultiLvlLbl val="0"/>
      </c:catAx>
      <c:valAx>
        <c:axId val="448365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64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6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7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248990"/>
        <c:axId val="53696591"/>
      </c:bar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7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4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7511932"/>
        <c:axId val="2063069"/>
      </c:bar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11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8567622"/>
        <c:axId val="32890871"/>
      </c:bar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567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582384"/>
        <c:axId val="46914865"/>
      </c:bar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580602"/>
        <c:axId val="42007691"/>
      </c:bar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auto val="1"/>
        <c:lblOffset val="100"/>
        <c:noMultiLvlLbl val="0"/>
      </c:catAx>
      <c:valAx>
        <c:axId val="420076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3574386"/>
        <c:axId val="33734019"/>
      </c:bar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4019"/>
        <c:crosses val="autoZero"/>
        <c:auto val="1"/>
        <c:lblOffset val="100"/>
        <c:noMultiLvlLbl val="0"/>
      </c:catAx>
      <c:valAx>
        <c:axId val="33734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74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524900"/>
        <c:axId val="47179781"/>
      </c:bar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79781"/>
        <c:crosses val="autoZero"/>
        <c:auto val="1"/>
        <c:lblOffset val="100"/>
        <c:noMultiLvlLbl val="0"/>
      </c:catAx>
      <c:valAx>
        <c:axId val="47179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24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1964846"/>
        <c:axId val="63465887"/>
      </c:bar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65887"/>
        <c:crosses val="autoZero"/>
        <c:auto val="1"/>
        <c:lblOffset val="100"/>
        <c:noMultiLvlLbl val="0"/>
      </c:catAx>
      <c:valAx>
        <c:axId val="63465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64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4322072"/>
        <c:axId val="40463193"/>
      </c:bar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63193"/>
        <c:crosses val="autoZero"/>
        <c:auto val="1"/>
        <c:lblOffset val="100"/>
        <c:noMultiLvlLbl val="0"/>
      </c:catAx>
      <c:valAx>
        <c:axId val="40463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2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28624418"/>
        <c:axId val="56293171"/>
      </c:bar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93171"/>
        <c:crosses val="autoZero"/>
        <c:auto val="1"/>
        <c:lblOffset val="100"/>
        <c:noMultiLvlLbl val="0"/>
      </c:catAx>
      <c:valAx>
        <c:axId val="562931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2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2973"/>
        <c:crosses val="autoZero"/>
        <c:auto val="1"/>
        <c:lblOffset val="100"/>
        <c:noMultiLvlLbl val="0"/>
      </c:catAx>
      <c:valAx>
        <c:axId val="63452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7159"/>
        <c:crosses val="autoZero"/>
        <c:auto val="1"/>
        <c:lblOffset val="100"/>
        <c:noMultiLvlLbl val="0"/>
      </c:catAx>
      <c:valAx>
        <c:axId val="394171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73281"/>
        <c:crosses val="autoZero"/>
        <c:auto val="1"/>
        <c:lblOffset val="100"/>
        <c:noMultiLvlLbl val="0"/>
      </c:catAx>
      <c:valAx>
        <c:axId val="386732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0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28027"/>
        <c:crosses val="autoZero"/>
        <c:auto val="1"/>
        <c:lblOffset val="100"/>
        <c:noMultiLvlLbl val="0"/>
      </c:catAx>
      <c:valAx>
        <c:axId val="4552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15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099060"/>
        <c:axId val="63891541"/>
      </c:barChart>
      <c:catAx>
        <c:axId val="709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91541"/>
        <c:crosses val="autoZero"/>
        <c:auto val="1"/>
        <c:lblOffset val="100"/>
        <c:noMultiLvlLbl val="0"/>
      </c:catAx>
      <c:valAx>
        <c:axId val="638915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152958"/>
        <c:axId val="7832303"/>
      </c:bar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2303"/>
        <c:crosses val="autoZero"/>
        <c:auto val="1"/>
        <c:lblOffset val="100"/>
        <c:noMultiLvlLbl val="0"/>
      </c:catAx>
      <c:valAx>
        <c:axId val="7832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52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70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81864"/>
        <c:axId val="30436777"/>
      </c:barChart>
      <c:catAx>
        <c:axId val="3381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36777"/>
        <c:crosses val="autoZero"/>
        <c:auto val="1"/>
        <c:lblOffset val="100"/>
        <c:noMultiLvlLbl val="0"/>
      </c:catAx>
      <c:valAx>
        <c:axId val="304367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95538"/>
        <c:axId val="49459843"/>
      </c:barChart>
      <c:catAx>
        <c:axId val="54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59843"/>
        <c:crosses val="autoZero"/>
        <c:auto val="1"/>
        <c:lblOffset val="100"/>
        <c:noMultiLvlLbl val="0"/>
      </c:catAx>
      <c:valAx>
        <c:axId val="494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5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485404"/>
        <c:axId val="46824317"/>
      </c:bar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24317"/>
        <c:crosses val="autoZero"/>
        <c:auto val="1"/>
        <c:lblOffset val="100"/>
        <c:noMultiLvlLbl val="0"/>
      </c:catAx>
      <c:valAx>
        <c:axId val="468243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85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8765670"/>
        <c:axId val="34673303"/>
      </c:bar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5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624272"/>
        <c:axId val="57074129"/>
      </c:bar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129"/>
        <c:crosses val="autoZero"/>
        <c:auto val="1"/>
        <c:lblOffset val="100"/>
        <c:noMultiLvlLbl val="0"/>
      </c:catAx>
      <c:valAx>
        <c:axId val="570741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905114"/>
        <c:axId val="59601707"/>
      </c:bar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1707"/>
        <c:crosses val="autoZero"/>
        <c:auto val="1"/>
        <c:lblOffset val="100"/>
        <c:noMultiLvlLbl val="0"/>
      </c:catAx>
      <c:valAx>
        <c:axId val="596017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653316"/>
        <c:axId val="63008933"/>
      </c:bar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08933"/>
        <c:crosses val="autoZero"/>
        <c:auto val="1"/>
        <c:lblOffset val="100"/>
        <c:noMultiLvlLbl val="0"/>
      </c:catAx>
      <c:valAx>
        <c:axId val="63008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3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209486"/>
        <c:axId val="3449919"/>
      </c:bar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9919"/>
        <c:crosses val="autoZero"/>
        <c:auto val="1"/>
        <c:lblOffset val="100"/>
        <c:noMultiLvlLbl val="0"/>
      </c:catAx>
      <c:valAx>
        <c:axId val="34499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09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049272"/>
        <c:axId val="11007993"/>
      </c:bar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07993"/>
        <c:crosses val="autoZero"/>
        <c:auto val="1"/>
        <c:lblOffset val="100"/>
        <c:noMultiLvlLbl val="0"/>
      </c:catAx>
      <c:valAx>
        <c:axId val="110079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49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963074"/>
        <c:axId val="19232211"/>
      </c:bar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2211"/>
        <c:crosses val="autoZero"/>
        <c:auto val="1"/>
        <c:lblOffset val="100"/>
        <c:noMultiLvlLbl val="0"/>
      </c:catAx>
      <c:valAx>
        <c:axId val="192322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30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5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872172"/>
        <c:axId val="14305229"/>
      </c:bar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05229"/>
        <c:crosses val="autoZero"/>
        <c:auto val="1"/>
        <c:lblOffset val="100"/>
        <c:noMultiLvlLbl val="0"/>
      </c:catAx>
      <c:valAx>
        <c:axId val="143052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72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638198"/>
        <c:axId val="17872871"/>
      </c:bar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72871"/>
        <c:crosses val="autoZero"/>
        <c:auto val="1"/>
        <c:lblOffset val="100"/>
        <c:noMultiLvlLbl val="0"/>
      </c:catAx>
      <c:valAx>
        <c:axId val="1787287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8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6638112"/>
        <c:axId val="38416417"/>
      </c:bar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6417"/>
        <c:crosses val="autoZero"/>
        <c:auto val="1"/>
        <c:lblOffset val="100"/>
        <c:noMultiLvlLbl val="0"/>
      </c:catAx>
      <c:valAx>
        <c:axId val="384164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8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203434"/>
        <c:axId val="24722043"/>
      </c:bar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171796"/>
        <c:axId val="56328437"/>
      </c:bar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28437"/>
        <c:crosses val="autoZero"/>
        <c:auto val="1"/>
        <c:lblOffset val="100"/>
        <c:noMultiLvlLbl val="0"/>
      </c:catAx>
      <c:valAx>
        <c:axId val="56328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71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09519"/>
        <c:crosses val="autoZero"/>
        <c:auto val="1"/>
        <c:lblOffset val="100"/>
        <c:noMultiLvlLbl val="0"/>
      </c:catAx>
      <c:valAx>
        <c:axId val="66309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9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929"/>
        <c:crosses val="autoZero"/>
        <c:auto val="1"/>
        <c:lblOffset val="100"/>
        <c:noMultiLvlLbl val="0"/>
      </c:catAx>
      <c:valAx>
        <c:axId val="23619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147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1257362"/>
        <c:axId val="57098531"/>
      </c:bar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98531"/>
        <c:crosses val="autoZero"/>
        <c:auto val="1"/>
        <c:lblOffset val="100"/>
        <c:noMultiLvlLbl val="0"/>
      </c:catAx>
      <c:valAx>
        <c:axId val="570985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7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4124732"/>
        <c:axId val="61578269"/>
      </c:bar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8269"/>
        <c:crosses val="autoZero"/>
        <c:auto val="1"/>
        <c:lblOffset val="100"/>
        <c:noMultiLvlLbl val="0"/>
      </c:catAx>
      <c:valAx>
        <c:axId val="61578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2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333510"/>
        <c:axId val="21783863"/>
      </c:bar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83863"/>
        <c:crosses val="autoZero"/>
        <c:auto val="1"/>
        <c:lblOffset val="100"/>
        <c:noMultiLvlLbl val="0"/>
      </c:catAx>
      <c:valAx>
        <c:axId val="21783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33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9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837040"/>
        <c:axId val="19662449"/>
      </c:bar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2449"/>
        <c:crosses val="autoZero"/>
        <c:auto val="1"/>
        <c:lblOffset val="100"/>
        <c:noMultiLvlLbl val="0"/>
      </c:catAx>
      <c:valAx>
        <c:axId val="19662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37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54507"/>
        <c:crosses val="autoZero"/>
        <c:auto val="1"/>
        <c:lblOffset val="100"/>
        <c:noMultiLvlLbl val="0"/>
      </c:catAx>
      <c:valAx>
        <c:axId val="491545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43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737380"/>
        <c:axId val="22092101"/>
      </c:bar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2101"/>
        <c:crosses val="autoZero"/>
        <c:auto val="1"/>
        <c:lblOffset val="100"/>
        <c:noMultiLvlLbl val="0"/>
      </c:catAx>
      <c:valAx>
        <c:axId val="22092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29727"/>
        <c:crosses val="autoZero"/>
        <c:auto val="1"/>
        <c:lblOffset val="100"/>
        <c:noMultiLvlLbl val="0"/>
      </c:catAx>
      <c:valAx>
        <c:axId val="446297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6123224"/>
        <c:axId val="58238105"/>
      </c:bar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8105"/>
        <c:crosses val="autoZero"/>
        <c:auto val="1"/>
        <c:lblOffset val="100"/>
        <c:noMultiLvlLbl val="0"/>
      </c:catAx>
      <c:valAx>
        <c:axId val="58238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23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66035"/>
        <c:crosses val="autoZero"/>
        <c:auto val="1"/>
        <c:lblOffset val="100"/>
        <c:noMultiLvlLbl val="0"/>
      </c:catAx>
      <c:valAx>
        <c:axId val="1966603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8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776588"/>
        <c:axId val="49444973"/>
      </c:bar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44973"/>
        <c:crosses val="autoZero"/>
        <c:auto val="1"/>
        <c:lblOffset val="100"/>
        <c:noMultiLvlLbl val="0"/>
      </c:catAx>
      <c:valAx>
        <c:axId val="49444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7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351574"/>
        <c:axId val="45619847"/>
      </c:bar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9847"/>
        <c:crosses val="autoZero"/>
        <c:auto val="1"/>
        <c:lblOffset val="100"/>
        <c:noMultiLvlLbl val="0"/>
      </c:catAx>
      <c:valAx>
        <c:axId val="456198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925440"/>
        <c:axId val="4220097"/>
      </c:barChart>
      <c:catAx>
        <c:axId val="7925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097"/>
        <c:crosses val="autoZero"/>
        <c:auto val="1"/>
        <c:lblOffset val="100"/>
        <c:noMultiLvlLbl val="0"/>
      </c:catAx>
      <c:valAx>
        <c:axId val="4220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54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980874"/>
        <c:axId val="6283547"/>
      </c:bar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47"/>
        <c:crosses val="autoZero"/>
        <c:auto val="1"/>
        <c:lblOffset val="100"/>
        <c:noMultiLvlLbl val="0"/>
      </c:catAx>
      <c:valAx>
        <c:axId val="62835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8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55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551924"/>
        <c:axId val="39205269"/>
      </c:bar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05269"/>
        <c:crosses val="autoZero"/>
        <c:auto val="1"/>
        <c:lblOffset val="100"/>
        <c:noMultiLvlLbl val="0"/>
      </c:catAx>
      <c:valAx>
        <c:axId val="392052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51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10191"/>
        <c:crosses val="autoZero"/>
        <c:auto val="1"/>
        <c:lblOffset val="100"/>
        <c:noMultiLvlLbl val="0"/>
      </c:catAx>
      <c:valAx>
        <c:axId val="215101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3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373992"/>
        <c:axId val="64603881"/>
      </c:barChart>
      <c:catAx>
        <c:axId val="5937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03881"/>
        <c:crosses val="autoZero"/>
        <c:auto val="1"/>
        <c:lblOffset val="100"/>
        <c:noMultiLvlLbl val="0"/>
      </c:catAx>
      <c:valAx>
        <c:axId val="64603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7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31843"/>
        <c:crosses val="autoZero"/>
        <c:auto val="1"/>
        <c:lblOffset val="100"/>
        <c:noMultiLvlLbl val="0"/>
      </c:catAx>
      <c:valAx>
        <c:axId val="65531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6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52915676"/>
        <c:axId val="6479037"/>
      </c:barChart>
      <c:catAx>
        <c:axId val="5291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9037"/>
        <c:crosses val="autoZero"/>
        <c:auto val="1"/>
        <c:lblOffset val="100"/>
        <c:noMultiLvlLbl val="0"/>
      </c:catAx>
      <c:valAx>
        <c:axId val="6479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9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0138394"/>
        <c:axId val="4374635"/>
      </c:bar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992398"/>
        <c:axId val="46496127"/>
      </c:barChart>
      <c:catAx>
        <c:axId val="34992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2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811960"/>
        <c:axId val="8089913"/>
      </c:barChart>
      <c:catAx>
        <c:axId val="15811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11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700354"/>
        <c:axId val="51303187"/>
      </c:bar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075500"/>
        <c:axId val="61917453"/>
      </c:bar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386166"/>
        <c:axId val="49257767"/>
      </c:bar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6616340"/>
        <c:axId val="39785013"/>
      </c:bar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22520798"/>
        <c:axId val="1360591"/>
      </c:bar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207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4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500528"/>
        <c:axId val="45395889"/>
      </c:bar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09818"/>
        <c:axId val="53188363"/>
      </c:bar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933220"/>
        <c:axId val="13290117"/>
      </c:barChart>
      <c:catAx>
        <c:axId val="893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0117"/>
        <c:crosses val="autoZero"/>
        <c:auto val="1"/>
        <c:lblOffset val="100"/>
        <c:noMultiLvlLbl val="0"/>
      </c:catAx>
      <c:valAx>
        <c:axId val="13290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3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2502190"/>
        <c:axId val="2757663"/>
      </c:bar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7663"/>
        <c:crosses val="autoZero"/>
        <c:auto val="1"/>
        <c:lblOffset val="100"/>
        <c:noMultiLvlLbl val="0"/>
      </c:catAx>
      <c:valAx>
        <c:axId val="2757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2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818968"/>
        <c:axId val="22044121"/>
      </c:bar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44121"/>
        <c:crosses val="autoZero"/>
        <c:auto val="1"/>
        <c:lblOffset val="100"/>
        <c:noMultiLvlLbl val="0"/>
      </c:catAx>
      <c:valAx>
        <c:axId val="220441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8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43347"/>
        <c:crosses val="autoZero"/>
        <c:auto val="1"/>
        <c:lblOffset val="100"/>
        <c:noMultiLvlLbl val="0"/>
      </c:catAx>
      <c:valAx>
        <c:axId val="4074334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5175"/>
        <c:crosses val="autoZero"/>
        <c:auto val="1"/>
        <c:lblOffset val="100"/>
        <c:noMultiLvlLbl val="0"/>
      </c:catAx>
      <c:valAx>
        <c:axId val="22495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129984"/>
        <c:axId val="10169857"/>
      </c:bar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auto val="1"/>
        <c:lblOffset val="100"/>
        <c:noMultiLvlLbl val="0"/>
      </c:catAx>
      <c:valAx>
        <c:axId val="10169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9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4419850"/>
        <c:axId val="18452059"/>
      </c:bar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9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850804"/>
        <c:axId val="18221781"/>
      </c:bar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1781"/>
        <c:crosses val="autoZero"/>
        <c:auto val="1"/>
        <c:lblOffset val="100"/>
        <c:noMultiLvlLbl val="0"/>
      </c:catAx>
      <c:valAx>
        <c:axId val="18221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50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8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19177"/>
        <c:crosses val="autoZero"/>
        <c:auto val="1"/>
        <c:lblOffset val="100"/>
        <c:noMultiLvlLbl val="0"/>
      </c:cat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3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16515"/>
        <c:crosses val="autoZero"/>
        <c:auto val="1"/>
        <c:lblOffset val="100"/>
        <c:noMultiLvlLbl val="0"/>
      </c:catAx>
      <c:valAx>
        <c:axId val="596165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6786588"/>
        <c:axId val="64208381"/>
      </c:barChart>
      <c:catAx>
        <c:axId val="667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08381"/>
        <c:crosses val="autoZero"/>
        <c:auto val="1"/>
        <c:lblOffset val="100"/>
        <c:noMultiLvlLbl val="0"/>
      </c:catAx>
      <c:valAx>
        <c:axId val="642083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86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004518"/>
        <c:axId val="33496343"/>
      </c:bar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031632"/>
        <c:axId val="28849233"/>
      </c:barChart>
      <c:catAx>
        <c:axId val="33031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49233"/>
        <c:crosses val="autoZero"/>
        <c:auto val="1"/>
        <c:lblOffset val="100"/>
        <c:noMultiLvlLbl val="0"/>
      </c:catAx>
      <c:valAx>
        <c:axId val="28849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31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8316506"/>
        <c:axId val="55086507"/>
      </c:bar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86507"/>
        <c:crosses val="autoZero"/>
        <c:auto val="1"/>
        <c:lblOffset val="100"/>
        <c:noMultiLvlLbl val="0"/>
      </c:catAx>
      <c:valAx>
        <c:axId val="55086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6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19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016516"/>
        <c:axId val="32822053"/>
      </c:barChart>
      <c:catAx>
        <c:axId val="26016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22053"/>
        <c:crosses val="autoZero"/>
        <c:auto val="1"/>
        <c:lblOffset val="100"/>
        <c:noMultiLvlLbl val="0"/>
      </c:catAx>
      <c:valAx>
        <c:axId val="3282205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16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963022"/>
        <c:axId val="41340607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0607"/>
        <c:crosses val="autoZero"/>
        <c:auto val="1"/>
        <c:lblOffset val="100"/>
        <c:noMultiLvlLbl val="0"/>
      </c:catAx>
      <c:valAx>
        <c:axId val="413406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521144"/>
        <c:axId val="60254841"/>
      </c:bar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1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422658"/>
        <c:axId val="48803923"/>
      </c:bar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03923"/>
        <c:crosses val="autoZero"/>
        <c:auto val="1"/>
        <c:lblOffset val="100"/>
        <c:noMultiLvlLbl val="0"/>
      </c:catAx>
      <c:valAx>
        <c:axId val="48803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22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3661"/>
        <c:crosses val="autoZero"/>
        <c:auto val="1"/>
        <c:lblOffset val="100"/>
        <c:noMultiLvlLbl val="0"/>
      </c:catAx>
      <c:valAx>
        <c:axId val="608036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8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362038"/>
        <c:axId val="26149479"/>
      </c:bar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49479"/>
        <c:crosses val="autoZero"/>
        <c:auto val="1"/>
        <c:lblOffset val="100"/>
        <c:noMultiLvlLbl val="0"/>
      </c:catAx>
      <c:valAx>
        <c:axId val="26149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62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018720"/>
        <c:axId val="37733025"/>
      </c:barChart>
      <c:catAx>
        <c:axId val="3401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33025"/>
        <c:crosses val="autoZero"/>
        <c:auto val="1"/>
        <c:lblOffset val="100"/>
        <c:noMultiLvlLbl val="0"/>
      </c:catAx>
      <c:valAx>
        <c:axId val="377330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1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52906"/>
        <c:axId val="36476155"/>
      </c:barChart>
      <c:catAx>
        <c:axId val="405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76155"/>
        <c:crosses val="autoZero"/>
        <c:auto val="1"/>
        <c:lblOffset val="100"/>
        <c:noMultiLvlLbl val="0"/>
      </c:catAx>
      <c:valAx>
        <c:axId val="36476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849940"/>
        <c:axId val="1778549"/>
      </c:barChart>
      <c:catAx>
        <c:axId val="5984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8549"/>
        <c:crosses val="autoZero"/>
        <c:auto val="1"/>
        <c:lblOffset val="100"/>
        <c:noMultiLvlLbl val="0"/>
      </c:catAx>
      <c:valAx>
        <c:axId val="1778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49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006942"/>
        <c:axId val="9844751"/>
      </c:bar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4751"/>
        <c:crosses val="autoZero"/>
        <c:auto val="1"/>
        <c:lblOffset val="100"/>
        <c:noMultiLvlLbl val="0"/>
      </c:catAx>
      <c:valAx>
        <c:axId val="98447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6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493896"/>
        <c:axId val="59227337"/>
      </c:barChart>
      <c:catAx>
        <c:axId val="2149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27337"/>
        <c:crosses val="autoZero"/>
        <c:auto val="1"/>
        <c:lblOffset val="100"/>
        <c:noMultiLvlLbl val="0"/>
      </c:catAx>
      <c:valAx>
        <c:axId val="5922733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3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3283986"/>
        <c:axId val="32684963"/>
      </c:bar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4963"/>
        <c:crosses val="autoZero"/>
        <c:auto val="1"/>
        <c:lblOffset val="100"/>
        <c:noMultiLvlLbl val="0"/>
      </c:catAx>
      <c:valAx>
        <c:axId val="3268496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3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729212"/>
        <c:axId val="30236317"/>
      </c:barChart>
      <c:catAx>
        <c:axId val="25729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36317"/>
        <c:crosses val="autoZero"/>
        <c:auto val="1"/>
        <c:lblOffset val="100"/>
        <c:noMultiLvlLbl val="0"/>
      </c:catAx>
      <c:valAx>
        <c:axId val="30236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9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691398"/>
        <c:axId val="33222583"/>
      </c:barChart>
      <c:catAx>
        <c:axId val="3691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22583"/>
        <c:crosses val="autoZero"/>
        <c:auto val="1"/>
        <c:lblOffset val="100"/>
        <c:noMultiLvlLbl val="0"/>
      </c:catAx>
      <c:valAx>
        <c:axId val="3322258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1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0567792"/>
        <c:axId val="6674673"/>
      </c:barChart>
      <c:catAx>
        <c:axId val="305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673"/>
        <c:crosses val="autoZero"/>
        <c:auto val="1"/>
        <c:lblOffset val="100"/>
        <c:noMultiLvlLbl val="0"/>
      </c:catAx>
      <c:valAx>
        <c:axId val="66746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0072058"/>
        <c:axId val="3777611"/>
      </c:bar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611"/>
        <c:crosses val="autoZero"/>
        <c:auto val="1"/>
        <c:lblOffset val="100"/>
        <c:noMultiLvlLbl val="0"/>
      </c:catAx>
      <c:valAx>
        <c:axId val="37776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72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998500"/>
        <c:axId val="37551045"/>
      </c:barChart>
      <c:catAx>
        <c:axId val="33998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1045"/>
        <c:crosses val="autoZero"/>
        <c:auto val="1"/>
        <c:lblOffset val="100"/>
        <c:noMultiLvlLbl val="0"/>
      </c:catAx>
      <c:valAx>
        <c:axId val="37551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98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2415086"/>
        <c:axId val="21735775"/>
      </c:barChart>
      <c:catAx>
        <c:axId val="2415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35775"/>
        <c:crosses val="autoZero"/>
        <c:auto val="1"/>
        <c:lblOffset val="100"/>
        <c:noMultiLvlLbl val="0"/>
      </c:catAx>
      <c:valAx>
        <c:axId val="21735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61404248"/>
        <c:axId val="15767321"/>
      </c:barChart>
      <c:catAx>
        <c:axId val="61404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67321"/>
        <c:crosses val="autoZero"/>
        <c:auto val="1"/>
        <c:lblOffset val="100"/>
        <c:noMultiLvlLbl val="0"/>
      </c:catAx>
      <c:valAx>
        <c:axId val="1576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4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88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8761356"/>
        <c:axId val="34634477"/>
      </c:bar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3274838"/>
        <c:axId val="53929223"/>
      </c:bar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9223"/>
        <c:crosses val="autoZero"/>
        <c:auto val="1"/>
        <c:lblOffset val="100"/>
        <c:noMultiLvlLbl val="0"/>
      </c:catAx>
      <c:valAx>
        <c:axId val="539292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74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0913"/>
        <c:crosses val="autoZero"/>
        <c:auto val="1"/>
        <c:lblOffset val="100"/>
        <c:noMultiLvlLbl val="0"/>
      </c:catAx>
      <c:valAx>
        <c:axId val="619091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5718218"/>
        <c:axId val="31701915"/>
      </c:bar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01915"/>
        <c:crosses val="autoZero"/>
        <c:auto val="1"/>
        <c:lblOffset val="100"/>
        <c:noMultiLvlLbl val="0"/>
      </c:catAx>
      <c:valAx>
        <c:axId val="31701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881780"/>
        <c:axId val="17718293"/>
      </c:barChart>
      <c:catAx>
        <c:axId val="16881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18293"/>
        <c:crosses val="autoZero"/>
        <c:auto val="1"/>
        <c:lblOffset val="100"/>
        <c:noMultiLvlLbl val="0"/>
      </c:catAx>
      <c:valAx>
        <c:axId val="177182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81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246910"/>
        <c:axId val="25895599"/>
      </c:barChart>
      <c:catAx>
        <c:axId val="2524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95599"/>
        <c:crosses val="autoZero"/>
        <c:auto val="1"/>
        <c:lblOffset val="100"/>
        <c:noMultiLvlLbl val="0"/>
      </c:catAx>
      <c:valAx>
        <c:axId val="25895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4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3766492"/>
        <c:axId val="35462973"/>
      </c:barChart>
      <c:catAx>
        <c:axId val="3376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2973"/>
        <c:crosses val="autoZero"/>
        <c:auto val="1"/>
        <c:lblOffset val="100"/>
        <c:noMultiLvlLbl val="0"/>
      </c:catAx>
      <c:valAx>
        <c:axId val="3546297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8535"/>
        <c:crosses val="autoZero"/>
        <c:auto val="1"/>
        <c:lblOffset val="100"/>
        <c:noMultiLvlLbl val="0"/>
      </c:catAx>
      <c:valAx>
        <c:axId val="53928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31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5594768"/>
        <c:axId val="6135185"/>
      </c:barChart>
      <c:catAx>
        <c:axId val="15594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5185"/>
        <c:crosses val="autoZero"/>
        <c:auto val="1"/>
        <c:lblOffset val="100"/>
        <c:noMultiLvlLbl val="0"/>
      </c:catAx>
      <c:valAx>
        <c:axId val="6135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94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55216666"/>
        <c:axId val="27187947"/>
      </c:barChart>
      <c:catAx>
        <c:axId val="55216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auto val="1"/>
        <c:lblOffset val="100"/>
        <c:noMultiLvlLbl val="0"/>
      </c:catAx>
      <c:valAx>
        <c:axId val="27187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3364932"/>
        <c:axId val="54740069"/>
      </c:barChart>
      <c:catAx>
        <c:axId val="43364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auto val="1"/>
        <c:lblOffset val="100"/>
        <c:noMultiLvlLbl val="0"/>
      </c:catAx>
      <c:valAx>
        <c:axId val="5474006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2898574"/>
        <c:axId val="4760575"/>
      </c:barChart>
      <c:catAx>
        <c:axId val="22898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575"/>
        <c:crosses val="autoZero"/>
        <c:auto val="1"/>
        <c:lblOffset val="100"/>
        <c:noMultiLvlLbl val="0"/>
      </c:catAx>
      <c:valAx>
        <c:axId val="476057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8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42845176"/>
        <c:axId val="50062265"/>
      </c:barChart>
      <c:catAx>
        <c:axId val="42845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auto val="1"/>
        <c:lblOffset val="100"/>
        <c:noMultiLvlLbl val="0"/>
      </c:catAx>
      <c:valAx>
        <c:axId val="500622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45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466312"/>
        <c:axId val="63087945"/>
      </c:bar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66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2023726"/>
        <c:axId val="42669215"/>
      </c:lineChart>
      <c:date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auto val="0"/>
        <c:noMultiLvlLbl val="0"/>
      </c:dateAx>
      <c:valAx>
        <c:axId val="42669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7031046"/>
        <c:axId val="66408503"/>
      </c:bar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031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805616"/>
        <c:axId val="10379633"/>
      </c:bar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3915"/>
        <c:crosses val="autoZero"/>
        <c:auto val="1"/>
        <c:lblOffset val="100"/>
        <c:noMultiLvlLbl val="0"/>
      </c:catAx>
      <c:valAx>
        <c:axId val="354439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59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2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379042"/>
        <c:axId val="9084787"/>
      </c:bar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79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141142"/>
        <c:axId val="12617095"/>
      </c:bar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78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444992"/>
        <c:axId val="15351745"/>
      </c:bar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51745"/>
        <c:crosses val="autoZero"/>
        <c:auto val="1"/>
        <c:lblOffset val="100"/>
        <c:noMultiLvlLbl val="0"/>
      </c:catAx>
      <c:valAx>
        <c:axId val="15351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47978"/>
        <c:axId val="35531803"/>
      </c:bar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1350772"/>
        <c:axId val="59503765"/>
      </c:bar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503765"/>
        <c:crosses val="autoZero"/>
        <c:auto val="1"/>
        <c:lblOffset val="100"/>
        <c:noMultiLvlLbl val="0"/>
      </c:catAx>
      <c:valAx>
        <c:axId val="595037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50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771838"/>
        <c:axId val="55075631"/>
      </c:bar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71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5918632"/>
        <c:axId val="31941097"/>
      </c:bar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86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034418"/>
        <c:axId val="37092035"/>
      </c:bar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34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5392860"/>
        <c:axId val="51664829"/>
      </c:bar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92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330278"/>
        <c:axId val="24101591"/>
      </c:bar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0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7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46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84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650318"/>
        <c:axId val="21308543"/>
      </c:bar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50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780354"/>
        <c:axId val="17587731"/>
      </c:bar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8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4071852"/>
        <c:axId val="15320077"/>
      </c:bar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71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2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8264800"/>
        <c:axId val="53056609"/>
      </c:bar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4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747434"/>
        <c:axId val="2618043"/>
      </c:bar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47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562388"/>
        <c:axId val="10734901"/>
      </c:barChart>
      <c:catAx>
        <c:axId val="235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505246"/>
        <c:axId val="64220623"/>
      </c:bar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20623"/>
        <c:crosses val="autoZero"/>
        <c:auto val="1"/>
        <c:lblOffset val="100"/>
        <c:noMultiLvlLbl val="0"/>
      </c:catAx>
      <c:valAx>
        <c:axId val="64220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5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14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996860"/>
        <c:axId val="51427421"/>
      </c:bar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27421"/>
        <c:crosses val="autoZero"/>
        <c:auto val="1"/>
        <c:lblOffset val="100"/>
        <c:noMultiLvlLbl val="0"/>
      </c:catAx>
      <c:valAx>
        <c:axId val="5142742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193606"/>
        <c:axId val="4871543"/>
      </c:barChart>
      <c:catAx>
        <c:axId val="60193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543"/>
        <c:crosses val="autoZero"/>
        <c:auto val="1"/>
        <c:lblOffset val="100"/>
        <c:noMultiLvlLbl val="0"/>
      </c:catAx>
      <c:valAx>
        <c:axId val="48715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3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3843888"/>
        <c:axId val="59050673"/>
      </c:bar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50673"/>
        <c:crosses val="autoZero"/>
        <c:auto val="1"/>
        <c:lblOffset val="100"/>
        <c:noMultiLvlLbl val="0"/>
      </c:catAx>
      <c:valAx>
        <c:axId val="59050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3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5179"/>
        <c:crosses val="autoZero"/>
        <c:auto val="1"/>
        <c:lblOffset val="100"/>
        <c:noMultiLvlLbl val="0"/>
      </c:catAx>
      <c:valAx>
        <c:axId val="183751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94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94501"/>
        <c:crosses val="autoZero"/>
        <c:auto val="1"/>
        <c:lblOffset val="100"/>
        <c:noMultiLvlLbl val="0"/>
      </c:catAx>
      <c:valAx>
        <c:axId val="119945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5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841646"/>
        <c:axId val="32030495"/>
      </c:barChart>
      <c:catAx>
        <c:axId val="4084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839000"/>
        <c:axId val="44333273"/>
      </c:bar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1"/>
        <c:lblOffset val="100"/>
        <c:noMultiLvlLbl val="0"/>
      </c:catAx>
      <c:valAx>
        <c:axId val="44333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9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3455138"/>
        <c:axId val="34225331"/>
      </c:barChart>
      <c:catAx>
        <c:axId val="6345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5331"/>
        <c:crosses val="autoZero"/>
        <c:auto val="1"/>
        <c:lblOffset val="100"/>
        <c:noMultiLvlLbl val="0"/>
      </c:catAx>
      <c:valAx>
        <c:axId val="34225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9592524"/>
        <c:axId val="20788397"/>
      </c:barChart>
      <c:catAx>
        <c:axId val="3959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88397"/>
        <c:crosses val="autoZero"/>
        <c:auto val="1"/>
        <c:lblOffset val="100"/>
        <c:noMultiLvlLbl val="0"/>
      </c:catAx>
      <c:valAx>
        <c:axId val="2078839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77846"/>
        <c:axId val="6138567"/>
      </c:barChart>
      <c:cat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567"/>
        <c:crosses val="autoZero"/>
        <c:auto val="1"/>
        <c:lblOffset val="100"/>
        <c:noMultiLvlLbl val="0"/>
      </c:catAx>
      <c:valAx>
        <c:axId val="613856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247104"/>
        <c:axId val="27461889"/>
      </c:barChart>
      <c:catAx>
        <c:axId val="55247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61889"/>
        <c:crosses val="autoZero"/>
        <c:auto val="1"/>
        <c:lblOffset val="100"/>
        <c:noMultiLvlLbl val="0"/>
      </c:catAx>
      <c:valAx>
        <c:axId val="274618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7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830410"/>
        <c:axId val="9820507"/>
      </c:bar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0507"/>
        <c:crosses val="autoZero"/>
        <c:auto val="1"/>
        <c:lblOffset val="100"/>
        <c:noMultiLvlLbl val="0"/>
      </c:catAx>
      <c:valAx>
        <c:axId val="9820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30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1275700"/>
        <c:axId val="57263573"/>
      </c:barChart>
      <c:catAx>
        <c:axId val="21275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63573"/>
        <c:crosses val="autoZero"/>
        <c:auto val="1"/>
        <c:lblOffset val="100"/>
        <c:noMultiLvlLbl val="0"/>
      </c:catAx>
      <c:valAx>
        <c:axId val="57263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75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45610110"/>
        <c:axId val="7837807"/>
      </c:barChart>
      <c:catAx>
        <c:axId val="45610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37807"/>
        <c:crosses val="autoZero"/>
        <c:auto val="1"/>
        <c:lblOffset val="100"/>
        <c:noMultiLvlLbl val="0"/>
      </c:catAx>
      <c:valAx>
        <c:axId val="783780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10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3431400"/>
        <c:axId val="30882601"/>
      </c:barChart>
      <c:catAx>
        <c:axId val="3431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82601"/>
        <c:crosses val="autoZero"/>
        <c:auto val="1"/>
        <c:lblOffset val="100"/>
        <c:noMultiLvlLbl val="0"/>
      </c:catAx>
      <c:valAx>
        <c:axId val="308826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1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9507954"/>
        <c:axId val="18462723"/>
      </c:barChart>
      <c:catAx>
        <c:axId val="950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62723"/>
        <c:crosses val="autoZero"/>
        <c:auto val="1"/>
        <c:lblOffset val="100"/>
        <c:noMultiLvlLbl val="0"/>
      </c:catAx>
      <c:valAx>
        <c:axId val="184627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0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31946780"/>
        <c:axId val="19085565"/>
      </c:areaChart>
      <c:catAx>
        <c:axId val="31946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67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37552358"/>
        <c:axId val="2426903"/>
      </c:area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6903"/>
        <c:crosses val="autoZero"/>
        <c:auto val="1"/>
        <c:lblOffset val="100"/>
        <c:noMultiLvlLbl val="0"/>
      </c:catAx>
      <c:valAx>
        <c:axId val="2426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523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21842128"/>
        <c:axId val="62361425"/>
      </c:area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1425"/>
        <c:crosses val="autoZero"/>
        <c:auto val="1"/>
        <c:lblOffset val="100"/>
        <c:noMultiLvlLbl val="0"/>
      </c:catAx>
      <c:valAx>
        <c:axId val="6236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421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4381914"/>
        <c:axId val="18110635"/>
      </c:areaChart>
      <c:catAx>
        <c:axId val="24381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10635"/>
        <c:crosses val="autoZero"/>
        <c:auto val="1"/>
        <c:lblOffset val="100"/>
        <c:noMultiLvlLbl val="0"/>
      </c:catAx>
      <c:valAx>
        <c:axId val="18110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9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28777988"/>
        <c:axId val="57675301"/>
      </c:areaChart>
      <c:catAx>
        <c:axId val="28777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315662"/>
        <c:axId val="41187775"/>
      </c:barChart>
      <c:catAx>
        <c:axId val="4931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315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145656"/>
        <c:axId val="47875449"/>
      </c:barChart>
      <c:catAx>
        <c:axId val="35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875449"/>
        <c:crosses val="autoZero"/>
        <c:auto val="1"/>
        <c:lblOffset val="100"/>
        <c:noMultiLvlLbl val="0"/>
      </c:catAx>
      <c:valAx>
        <c:axId val="478754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4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225858"/>
        <c:axId val="52706131"/>
      </c:barChart>
      <c:catAx>
        <c:axId val="28225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06131"/>
        <c:crosses val="autoZero"/>
        <c:auto val="1"/>
        <c:lblOffset val="100"/>
        <c:noMultiLvlLbl val="0"/>
      </c:catAx>
      <c:valAx>
        <c:axId val="527061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25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593132"/>
        <c:axId val="41338189"/>
      </c:barChart>
      <c:catAx>
        <c:axId val="459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38189"/>
        <c:crosses val="autoZero"/>
        <c:auto val="1"/>
        <c:lblOffset val="100"/>
        <c:noMultiLvlLbl val="0"/>
      </c:catAx>
      <c:valAx>
        <c:axId val="413381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3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499382"/>
        <c:axId val="60058983"/>
      </c:bar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58983"/>
        <c:crosses val="autoZero"/>
        <c:auto val="1"/>
        <c:lblOffset val="100"/>
        <c:noMultiLvlLbl val="0"/>
      </c:catAx>
      <c:valAx>
        <c:axId val="600589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99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auto val="1"/>
        <c:lblOffset val="100"/>
        <c:noMultiLvlLbl val="0"/>
      </c:catAx>
      <c:valAx>
        <c:axId val="3293942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8019370"/>
        <c:axId val="50847739"/>
      </c:barChart>
      <c:catAx>
        <c:axId val="28019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7739"/>
        <c:crosses val="autoZero"/>
        <c:auto val="1"/>
        <c:lblOffset val="100"/>
        <c:noMultiLvlLbl val="0"/>
      </c:catAx>
      <c:valAx>
        <c:axId val="5084773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976468"/>
        <c:axId val="25026165"/>
      </c:barChart>
      <c:catAx>
        <c:axId val="5497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auto val="1"/>
        <c:lblOffset val="100"/>
        <c:noMultiLvlLbl val="0"/>
      </c:catAx>
      <c:valAx>
        <c:axId val="250261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7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908894"/>
        <c:axId val="13853455"/>
      </c:bar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53455"/>
        <c:crosses val="autoZero"/>
        <c:auto val="1"/>
        <c:lblOffset val="100"/>
        <c:noMultiLvlLbl val="0"/>
      </c:catAx>
      <c:valAx>
        <c:axId val="13853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8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572232"/>
        <c:axId val="48388041"/>
      </c:bar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88041"/>
        <c:crosses val="autoZero"/>
        <c:auto val="1"/>
        <c:lblOffset val="100"/>
        <c:noMultiLvlLbl val="0"/>
      </c:catAx>
      <c:valAx>
        <c:axId val="4838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72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7219"/>
        <c:crosses val="autoZero"/>
        <c:auto val="1"/>
        <c:lblOffset val="100"/>
        <c:noMultiLvlLbl val="0"/>
      </c:catAx>
      <c:valAx>
        <c:axId val="2711721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39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11101"/>
        <c:crosses val="autoZero"/>
        <c:auto val="1"/>
        <c:lblOffset val="100"/>
        <c:noMultiLvlLbl val="0"/>
      </c:catAx>
      <c:valAx>
        <c:axId val="4901110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2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76215"/>
        <c:crosses val="autoZero"/>
        <c:auto val="1"/>
        <c:lblOffset val="100"/>
        <c:noMultiLvlLbl val="0"/>
      </c:catAx>
      <c:valAx>
        <c:axId val="1047621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46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177072"/>
        <c:axId val="43267057"/>
      </c:barChart>
      <c:catAx>
        <c:axId val="27177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67057"/>
        <c:crosses val="autoZero"/>
        <c:auto val="1"/>
        <c:lblOffset val="100"/>
        <c:noMultiLvlLbl val="0"/>
      </c:catAx>
      <c:valAx>
        <c:axId val="43267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77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3859194"/>
        <c:axId val="14970699"/>
      </c:barChart>
      <c:catAx>
        <c:axId val="53859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auto val="1"/>
        <c:lblOffset val="100"/>
        <c:noMultiLvlLbl val="0"/>
      </c:catAx>
      <c:valAx>
        <c:axId val="1497069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59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8564"/>
        <c:axId val="4667077"/>
      </c:barChart>
      <c:catAx>
        <c:axId val="51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077"/>
        <c:crosses val="autoZero"/>
        <c:auto val="1"/>
        <c:lblOffset val="100"/>
        <c:noMultiLvlLbl val="0"/>
      </c:catAx>
      <c:valAx>
        <c:axId val="46670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003694"/>
        <c:axId val="42488927"/>
      </c:barChart>
      <c:catAx>
        <c:axId val="4200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88927"/>
        <c:crosses val="autoZero"/>
        <c:auto val="1"/>
        <c:lblOffset val="100"/>
        <c:noMultiLvlLbl val="0"/>
      </c:catAx>
      <c:valAx>
        <c:axId val="424889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57400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57400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tabSelected="1" view="pageBreakPreview" zoomScaleSheetLayoutView="100" workbookViewId="0" topLeftCell="A1">
      <selection activeCell="L23" sqref="L23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6" t="s">
        <v>177</v>
      </c>
      <c r="B2" s="7"/>
      <c r="C2" s="7"/>
      <c r="D2" s="8"/>
      <c r="E2" s="8"/>
      <c r="F2" s="18"/>
      <c r="G2" s="18"/>
      <c r="H2" s="18"/>
    </row>
    <row r="3" spans="1:8" ht="12.75">
      <c r="A3" s="9" t="s">
        <v>171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69" t="s">
        <v>170</v>
      </c>
      <c r="B21" s="70"/>
      <c r="C21" s="70"/>
      <c r="D21" s="70"/>
      <c r="E21" s="70"/>
      <c r="F21" s="70"/>
      <c r="G21" s="70"/>
      <c r="H21" s="267"/>
    </row>
    <row r="22" spans="1:8" ht="12.75">
      <c r="A22" s="131"/>
      <c r="B22" s="132"/>
      <c r="C22" s="133" t="s">
        <v>23</v>
      </c>
      <c r="D22" s="134"/>
      <c r="E22" s="67" t="s">
        <v>172</v>
      </c>
      <c r="F22" s="68"/>
      <c r="G22" s="66" t="s">
        <v>173</v>
      </c>
      <c r="H22" s="268"/>
    </row>
    <row r="23" spans="1:8" ht="15" customHeight="1">
      <c r="A23" s="59" t="s">
        <v>1</v>
      </c>
      <c r="B23" s="19"/>
      <c r="C23" s="20" t="s">
        <v>15</v>
      </c>
      <c r="D23" s="21" t="s">
        <v>0</v>
      </c>
      <c r="E23" s="266" t="s">
        <v>15</v>
      </c>
      <c r="F23" s="53" t="s">
        <v>0</v>
      </c>
      <c r="G23" s="53" t="s">
        <v>15</v>
      </c>
      <c r="H23" s="269" t="s">
        <v>0</v>
      </c>
    </row>
    <row r="24" spans="1:8" ht="15" customHeight="1">
      <c r="A24" s="138" t="s">
        <v>123</v>
      </c>
      <c r="B24" s="139"/>
      <c r="C24" s="58">
        <v>2290</v>
      </c>
      <c r="D24" s="135">
        <v>13553</v>
      </c>
      <c r="E24" s="58">
        <v>2370</v>
      </c>
      <c r="F24" s="135">
        <v>13319</v>
      </c>
      <c r="G24" s="57">
        <v>78</v>
      </c>
      <c r="H24" s="270">
        <v>271</v>
      </c>
    </row>
    <row r="25" spans="1:8" ht="15" customHeight="1">
      <c r="A25" s="138" t="s">
        <v>124</v>
      </c>
      <c r="B25" s="139"/>
      <c r="C25" s="118">
        <v>2212</v>
      </c>
      <c r="D25" s="136">
        <v>16353</v>
      </c>
      <c r="E25" s="118">
        <v>2202</v>
      </c>
      <c r="F25" s="136">
        <v>16408</v>
      </c>
      <c r="G25" s="57">
        <v>0</v>
      </c>
      <c r="H25" s="292">
        <v>0</v>
      </c>
    </row>
    <row r="26" spans="1:8" ht="15" customHeight="1">
      <c r="A26" s="138" t="s">
        <v>125</v>
      </c>
      <c r="B26" s="139"/>
      <c r="C26" s="72">
        <v>2627</v>
      </c>
      <c r="D26" s="137">
        <v>11639</v>
      </c>
      <c r="E26" s="72">
        <v>2938</v>
      </c>
      <c r="F26" s="137">
        <v>11302</v>
      </c>
      <c r="G26" s="57">
        <v>67</v>
      </c>
      <c r="H26" s="270">
        <v>248</v>
      </c>
    </row>
    <row r="27" spans="1:8" ht="15" customHeight="1">
      <c r="A27" s="140" t="s">
        <v>27</v>
      </c>
      <c r="B27" s="141"/>
      <c r="C27" s="54">
        <f>SUM(C24:C26)</f>
        <v>7129</v>
      </c>
      <c r="D27" s="61">
        <f>D24+D25+D26</f>
        <v>41545</v>
      </c>
      <c r="E27" s="60">
        <f>SUM(E24:E26)</f>
        <v>7510</v>
      </c>
      <c r="F27" s="55">
        <f>SUM(F24:F26)</f>
        <v>41029</v>
      </c>
      <c r="G27" s="54">
        <f>G24+G25+G26</f>
        <v>145</v>
      </c>
      <c r="H27" s="61">
        <f>H24+H25+H26</f>
        <v>519</v>
      </c>
    </row>
    <row r="28" spans="1:8" ht="15" customHeight="1">
      <c r="A28" s="138" t="s">
        <v>126</v>
      </c>
      <c r="B28" s="139"/>
      <c r="C28" s="293">
        <v>0</v>
      </c>
      <c r="D28" s="294">
        <v>0</v>
      </c>
      <c r="E28" s="295">
        <v>0</v>
      </c>
      <c r="F28" s="295">
        <v>0</v>
      </c>
      <c r="G28" s="295">
        <v>0</v>
      </c>
      <c r="H28" s="296">
        <v>0</v>
      </c>
    </row>
    <row r="29" spans="1:8" ht="15" customHeight="1">
      <c r="A29" s="138" t="s">
        <v>108</v>
      </c>
      <c r="B29" s="139"/>
      <c r="C29" s="297">
        <v>0</v>
      </c>
      <c r="D29" s="298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5" customHeight="1">
      <c r="A30" s="140" t="s">
        <v>29</v>
      </c>
      <c r="B30" s="141"/>
      <c r="C30" s="301">
        <v>0</v>
      </c>
      <c r="D30" s="302">
        <v>0</v>
      </c>
      <c r="E30" s="303">
        <v>0</v>
      </c>
      <c r="F30" s="304">
        <v>0</v>
      </c>
      <c r="G30" s="301">
        <v>0</v>
      </c>
      <c r="H30" s="302">
        <v>0</v>
      </c>
    </row>
    <row r="31" spans="1:8" ht="15" customHeight="1" thickBot="1">
      <c r="A31" s="50" t="s">
        <v>28</v>
      </c>
      <c r="B31" s="51"/>
      <c r="C31" s="52">
        <f>C27+C28+C29+C30</f>
        <v>7129</v>
      </c>
      <c r="D31" s="130">
        <f>D27+D28+D29+D30</f>
        <v>41545</v>
      </c>
      <c r="E31" s="271">
        <f>E27</f>
        <v>7510</v>
      </c>
      <c r="F31" s="271">
        <f>F27</f>
        <v>41029</v>
      </c>
      <c r="G31" s="272">
        <f>G27+G28+G29+G30</f>
        <v>145</v>
      </c>
      <c r="H31" s="273">
        <f>H27+H28+H29+H30</f>
        <v>519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69" t="s">
        <v>36</v>
      </c>
      <c r="B35" s="70"/>
      <c r="C35" s="70"/>
      <c r="D35" s="70"/>
      <c r="E35" s="70"/>
      <c r="F35" s="71"/>
      <c r="G35" s="71"/>
      <c r="H35" s="71"/>
    </row>
    <row r="61" ht="13.5" thickBot="1"/>
    <row r="62" spans="1:8" ht="13.5" thickBot="1">
      <c r="A62" s="85" t="s">
        <v>35</v>
      </c>
      <c r="B62" s="86"/>
      <c r="C62" s="86"/>
      <c r="D62" s="86"/>
      <c r="E62" s="86"/>
      <c r="F62" s="87"/>
      <c r="G62" s="87"/>
      <c r="H62" s="71"/>
    </row>
    <row r="63" spans="1:3" ht="12.75">
      <c r="A63" s="102" t="s">
        <v>38</v>
      </c>
      <c r="B63" s="91" t="s">
        <v>31</v>
      </c>
      <c r="C63" s="1" t="s">
        <v>93</v>
      </c>
    </row>
    <row r="64" spans="1:2" ht="12.75">
      <c r="A64" s="101">
        <v>40848</v>
      </c>
      <c r="B64" s="99"/>
    </row>
    <row r="65" spans="1:2" ht="12.75">
      <c r="A65" s="101">
        <v>40849</v>
      </c>
      <c r="B65" s="100"/>
    </row>
    <row r="66" spans="1:2" ht="12.75">
      <c r="A66" s="101">
        <v>40850</v>
      </c>
      <c r="B66" s="100"/>
    </row>
    <row r="67" spans="1:2" ht="12.75">
      <c r="A67" s="101">
        <v>40851</v>
      </c>
      <c r="B67" s="100"/>
    </row>
    <row r="68" spans="1:2" ht="12.75">
      <c r="A68" s="101">
        <v>40852</v>
      </c>
      <c r="B68" s="100"/>
    </row>
    <row r="69" spans="1:2" ht="12.75">
      <c r="A69" s="101">
        <v>40853</v>
      </c>
      <c r="B69" s="100"/>
    </row>
    <row r="70" spans="1:2" ht="12.75">
      <c r="A70" s="101">
        <v>40854</v>
      </c>
      <c r="B70" s="100"/>
    </row>
    <row r="71" spans="1:2" ht="12.75">
      <c r="A71" s="101">
        <v>40855</v>
      </c>
      <c r="B71" s="100"/>
    </row>
    <row r="72" spans="1:2" ht="12.75">
      <c r="A72" s="101">
        <v>40856</v>
      </c>
      <c r="B72" s="100"/>
    </row>
    <row r="73" spans="1:2" ht="12.75">
      <c r="A73" s="101">
        <v>40857</v>
      </c>
      <c r="B73" s="100"/>
    </row>
    <row r="74" spans="1:2" ht="12.75">
      <c r="A74" s="101">
        <v>40858</v>
      </c>
      <c r="B74" s="100"/>
    </row>
    <row r="75" spans="1:2" ht="12.75">
      <c r="A75" s="101">
        <v>40859</v>
      </c>
      <c r="B75" s="100"/>
    </row>
    <row r="76" spans="1:2" ht="12.75">
      <c r="A76" s="101">
        <v>40860</v>
      </c>
      <c r="B76" s="100"/>
    </row>
    <row r="77" spans="1:2" ht="12.75">
      <c r="A77" s="101">
        <v>40861</v>
      </c>
      <c r="B77" s="100"/>
    </row>
    <row r="78" spans="1:2" ht="12.75">
      <c r="A78" s="101">
        <v>40862</v>
      </c>
      <c r="B78" s="100"/>
    </row>
    <row r="79" spans="1:2" ht="12.75">
      <c r="A79" s="101">
        <v>40863</v>
      </c>
      <c r="B79" s="100"/>
    </row>
    <row r="80" spans="1:2" ht="12.75">
      <c r="A80" s="101">
        <v>40864</v>
      </c>
      <c r="B80" s="100"/>
    </row>
    <row r="81" spans="1:2" ht="12.75">
      <c r="A81" s="101">
        <v>40865</v>
      </c>
      <c r="B81" s="100"/>
    </row>
    <row r="82" spans="1:2" ht="12.75">
      <c r="A82" s="101">
        <v>40866</v>
      </c>
      <c r="B82" s="100"/>
    </row>
    <row r="83" spans="1:2" ht="12.75">
      <c r="A83" s="101">
        <v>40867</v>
      </c>
      <c r="B83" s="100"/>
    </row>
    <row r="84" spans="1:2" ht="12.75">
      <c r="A84" s="101">
        <v>40868</v>
      </c>
      <c r="B84" s="100"/>
    </row>
    <row r="85" spans="1:2" ht="12.75">
      <c r="A85" s="101">
        <v>40869</v>
      </c>
      <c r="B85" s="100"/>
    </row>
    <row r="86" spans="1:2" ht="12.75">
      <c r="A86" s="101">
        <v>40870</v>
      </c>
      <c r="B86" s="100"/>
    </row>
    <row r="87" spans="1:2" ht="12.75">
      <c r="A87" s="101">
        <v>40871</v>
      </c>
      <c r="B87" s="100"/>
    </row>
    <row r="88" spans="1:2" ht="12.75">
      <c r="A88" s="101">
        <v>40872</v>
      </c>
      <c r="B88" s="100"/>
    </row>
    <row r="89" spans="1:2" ht="12.75">
      <c r="A89" s="101">
        <v>40873</v>
      </c>
      <c r="B89" s="100"/>
    </row>
    <row r="90" spans="1:2" ht="12.75">
      <c r="A90" s="101">
        <v>40874</v>
      </c>
      <c r="B90" s="99"/>
    </row>
    <row r="91" spans="1:2" ht="12.75">
      <c r="A91" s="101">
        <v>40875</v>
      </c>
      <c r="B91" s="99"/>
    </row>
    <row r="92" spans="1:2" ht="12.75">
      <c r="A92" s="101">
        <v>40876</v>
      </c>
      <c r="B92" s="99"/>
    </row>
    <row r="93" spans="1:2" ht="12.75">
      <c r="A93" s="101">
        <v>40877</v>
      </c>
      <c r="B93" s="99"/>
    </row>
    <row r="94" spans="1:2" ht="12.75">
      <c r="A94" s="101"/>
      <c r="B94" s="99"/>
    </row>
    <row r="95" spans="1:2" ht="13.5" thickBot="1">
      <c r="A95" s="65" t="s">
        <v>32</v>
      </c>
      <c r="B95" s="249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174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175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19" t="s">
        <v>16</v>
      </c>
      <c r="B120" s="120" t="s">
        <v>15</v>
      </c>
      <c r="C120" s="121" t="s">
        <v>0</v>
      </c>
    </row>
    <row r="121" spans="1:3" ht="12.75" customHeight="1">
      <c r="A121" s="122" t="s">
        <v>17</v>
      </c>
      <c r="B121" s="95" t="s">
        <v>24</v>
      </c>
      <c r="C121" s="123" t="s">
        <v>24</v>
      </c>
    </row>
    <row r="122" spans="1:4" ht="12.75" customHeight="1">
      <c r="A122" s="124" t="s">
        <v>18</v>
      </c>
      <c r="B122" s="96" t="s">
        <v>24</v>
      </c>
      <c r="C122" s="125" t="s">
        <v>24</v>
      </c>
      <c r="D122" s="1" t="s">
        <v>3</v>
      </c>
    </row>
    <row r="123" spans="1:3" ht="12.75" customHeight="1">
      <c r="A123" s="124" t="s">
        <v>19</v>
      </c>
      <c r="B123" s="96" t="s">
        <v>24</v>
      </c>
      <c r="C123" s="125" t="s">
        <v>24</v>
      </c>
    </row>
    <row r="124" spans="1:3" ht="12.75" customHeight="1">
      <c r="A124" s="124" t="s">
        <v>20</v>
      </c>
      <c r="B124" s="96" t="s">
        <v>24</v>
      </c>
      <c r="C124" s="125" t="s">
        <v>24</v>
      </c>
    </row>
    <row r="125" spans="1:3" ht="12.75" customHeight="1">
      <c r="A125" s="124" t="s">
        <v>21</v>
      </c>
      <c r="B125" s="96" t="s">
        <v>24</v>
      </c>
      <c r="C125" s="125" t="s">
        <v>24</v>
      </c>
    </row>
    <row r="126" spans="1:3" ht="12.75" customHeight="1">
      <c r="A126" s="124" t="s">
        <v>22</v>
      </c>
      <c r="B126" s="96" t="s">
        <v>24</v>
      </c>
      <c r="C126" s="125" t="s">
        <v>24</v>
      </c>
    </row>
    <row r="127" spans="1:3" ht="12.75" customHeight="1">
      <c r="A127" s="124" t="s">
        <v>30</v>
      </c>
      <c r="B127" s="96" t="s">
        <v>24</v>
      </c>
      <c r="C127" s="125" t="s">
        <v>24</v>
      </c>
    </row>
    <row r="128" spans="1:3" ht="12.75" customHeight="1">
      <c r="A128" s="124" t="s">
        <v>37</v>
      </c>
      <c r="B128" s="96" t="s">
        <v>24</v>
      </c>
      <c r="C128" s="125" t="s">
        <v>24</v>
      </c>
    </row>
    <row r="129" spans="1:3" ht="12.75" customHeight="1">
      <c r="A129" s="124" t="s">
        <v>94</v>
      </c>
      <c r="B129" s="96" t="s">
        <v>24</v>
      </c>
      <c r="C129" s="125" t="s">
        <v>24</v>
      </c>
    </row>
    <row r="130" spans="1:3" ht="12.75" customHeight="1">
      <c r="A130" s="124" t="s">
        <v>95</v>
      </c>
      <c r="B130" s="96" t="s">
        <v>24</v>
      </c>
      <c r="C130" s="125" t="s">
        <v>24</v>
      </c>
    </row>
    <row r="131" spans="1:5" ht="12.75" customHeight="1">
      <c r="A131" s="126" t="s">
        <v>96</v>
      </c>
      <c r="B131" s="97" t="s">
        <v>24</v>
      </c>
      <c r="C131" s="127" t="s">
        <v>24</v>
      </c>
      <c r="D131" s="3"/>
      <c r="E131" s="3"/>
    </row>
    <row r="132" spans="1:5" ht="12.75" customHeight="1">
      <c r="A132" s="128" t="s">
        <v>97</v>
      </c>
      <c r="B132" s="98"/>
      <c r="C132" s="142"/>
      <c r="D132" s="104"/>
      <c r="E132" s="104"/>
    </row>
    <row r="133" spans="1:5" ht="12.75" customHeight="1" thickBot="1">
      <c r="A133" s="129" t="s">
        <v>2</v>
      </c>
      <c r="B133" s="52" t="s">
        <v>24</v>
      </c>
      <c r="C133" s="130" t="s">
        <v>24</v>
      </c>
      <c r="D133" s="3" t="s">
        <v>3</v>
      </c>
      <c r="E133" s="3"/>
    </row>
    <row r="134" spans="1:3" s="14" customFormat="1" ht="12.75" customHeight="1">
      <c r="A134" s="83"/>
      <c r="B134" s="84"/>
      <c r="C134" s="84"/>
    </row>
    <row r="135" spans="1:8" ht="13.5" thickBot="1">
      <c r="A135" s="9" t="s">
        <v>176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05" t="s">
        <v>34</v>
      </c>
      <c r="B136" s="106"/>
      <c r="C136" s="106"/>
      <c r="D136" s="107"/>
      <c r="E136" s="108"/>
      <c r="F136" s="109" t="s">
        <v>0</v>
      </c>
    </row>
    <row r="137" spans="1:7" s="14" customFormat="1" ht="12.75" customHeight="1">
      <c r="A137" s="110" t="s">
        <v>39</v>
      </c>
      <c r="B137" s="111"/>
      <c r="C137" s="111"/>
      <c r="D137" s="112"/>
      <c r="E137" s="112"/>
      <c r="F137" s="113" t="s">
        <v>24</v>
      </c>
      <c r="G137" s="264"/>
    </row>
    <row r="138" spans="1:7" ht="12.75">
      <c r="A138" s="103" t="s">
        <v>40</v>
      </c>
      <c r="B138" s="88"/>
      <c r="C138" s="88"/>
      <c r="D138" s="88"/>
      <c r="E138" s="3"/>
      <c r="F138" s="114" t="s">
        <v>24</v>
      </c>
      <c r="G138" s="265"/>
    </row>
    <row r="139" spans="1:7" ht="12.75" customHeight="1" thickBot="1">
      <c r="A139" s="115" t="s">
        <v>41</v>
      </c>
      <c r="B139" s="116"/>
      <c r="C139" s="116"/>
      <c r="D139" s="116"/>
      <c r="E139" s="116"/>
      <c r="F139" s="117" t="s">
        <v>24</v>
      </c>
      <c r="G139" s="265"/>
    </row>
    <row r="140" spans="1:8" s="14" customFormat="1" ht="12.75">
      <c r="A140" s="89"/>
      <c r="B140" s="89"/>
      <c r="C140" s="89"/>
      <c r="D140" s="89"/>
      <c r="E140" s="73"/>
      <c r="F140" s="90"/>
      <c r="G140" s="90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E84" sqref="E84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6" t="s">
        <v>177</v>
      </c>
      <c r="B2" s="7"/>
      <c r="C2" s="7"/>
      <c r="D2" s="8"/>
      <c r="E2" s="8"/>
      <c r="F2" s="18"/>
      <c r="G2" s="18"/>
    </row>
    <row r="3" spans="1:7" s="14" customFormat="1" ht="13.5" thickBot="1">
      <c r="A3" s="82"/>
      <c r="B3" s="79"/>
      <c r="C3" s="79"/>
      <c r="D3" s="80"/>
      <c r="E3" s="80"/>
      <c r="F3" s="81"/>
      <c r="G3" s="81"/>
    </row>
    <row r="4" spans="1:7" ht="13.5" thickBot="1">
      <c r="A4" s="261" t="s">
        <v>25</v>
      </c>
      <c r="B4" s="262"/>
      <c r="C4" s="262"/>
      <c r="D4" s="262"/>
      <c r="E4" s="262"/>
      <c r="F4" s="262"/>
      <c r="G4" s="263"/>
    </row>
    <row r="5" spans="1:7" ht="12.75">
      <c r="A5" s="33"/>
      <c r="B5" s="314" t="s">
        <v>4</v>
      </c>
      <c r="C5" s="315"/>
      <c r="D5" s="315"/>
      <c r="E5" s="316"/>
      <c r="F5" s="314" t="s">
        <v>2</v>
      </c>
      <c r="G5" s="317"/>
    </row>
    <row r="6" spans="1:7" ht="13.5" thickBot="1">
      <c r="A6" s="92" t="s">
        <v>5</v>
      </c>
      <c r="B6" s="93" t="s">
        <v>6</v>
      </c>
      <c r="C6" s="93" t="s">
        <v>7</v>
      </c>
      <c r="D6" s="93" t="s">
        <v>8</v>
      </c>
      <c r="E6" s="93" t="s">
        <v>7</v>
      </c>
      <c r="F6" s="93" t="s">
        <v>2</v>
      </c>
      <c r="G6" s="94" t="s">
        <v>7</v>
      </c>
    </row>
    <row r="7" spans="1:7" ht="12.75">
      <c r="A7" s="28" t="s">
        <v>9</v>
      </c>
      <c r="B7" s="62">
        <f>B32+B56+B80</f>
        <v>3126</v>
      </c>
      <c r="C7" s="35">
        <f>B7/F12</f>
        <v>0.07524371163798291</v>
      </c>
      <c r="D7" s="62">
        <f>D32+D56+D80</f>
        <v>3011</v>
      </c>
      <c r="E7" s="36">
        <f>D7/F12</f>
        <v>0.0724756288362017</v>
      </c>
      <c r="F7" s="37">
        <f aca="true" t="shared" si="0" ref="F7:G11">B7+D7</f>
        <v>6137</v>
      </c>
      <c r="G7" s="38">
        <f t="shared" si="0"/>
        <v>0.1477193404741846</v>
      </c>
    </row>
    <row r="8" spans="1:7" ht="12.75">
      <c r="A8" s="29" t="s">
        <v>10</v>
      </c>
      <c r="B8" s="63">
        <f>B33+B57+B81</f>
        <v>5882</v>
      </c>
      <c r="C8" s="39">
        <f>B8/F12</f>
        <v>0.1415814177398002</v>
      </c>
      <c r="D8" s="63">
        <f>D33+D57+D81</f>
        <v>5768</v>
      </c>
      <c r="E8" s="40">
        <f>D8/F12</f>
        <v>0.1388374052232519</v>
      </c>
      <c r="F8" s="41">
        <f t="shared" si="0"/>
        <v>11650</v>
      </c>
      <c r="G8" s="42">
        <f t="shared" si="0"/>
        <v>0.2804188229630521</v>
      </c>
    </row>
    <row r="9" spans="1:7" ht="12.75">
      <c r="A9" s="30" t="s">
        <v>11</v>
      </c>
      <c r="B9" s="63">
        <f>B34+B58+B82</f>
        <v>3442</v>
      </c>
      <c r="C9" s="39">
        <f>B9/F12</f>
        <v>0.08284992177157299</v>
      </c>
      <c r="D9" s="63">
        <f>D34+D58+D82</f>
        <v>3177</v>
      </c>
      <c r="E9" s="40">
        <f>D9/F12</f>
        <v>0.07647129618485979</v>
      </c>
      <c r="F9" s="41">
        <f t="shared" si="0"/>
        <v>6619</v>
      </c>
      <c r="G9" s="42">
        <f t="shared" si="0"/>
        <v>0.15932121795643278</v>
      </c>
    </row>
    <row r="10" spans="1:7" ht="12.75">
      <c r="A10" s="31" t="s">
        <v>12</v>
      </c>
      <c r="B10" s="63">
        <f>B35+B59+B83</f>
        <v>6958</v>
      </c>
      <c r="C10" s="39">
        <f>B10/F12</f>
        <v>0.1674810446503791</v>
      </c>
      <c r="D10" s="63">
        <f>D35+D59+D83</f>
        <v>9199</v>
      </c>
      <c r="E10" s="40">
        <f>D10/F12</f>
        <v>0.2214225538572632</v>
      </c>
      <c r="F10" s="41">
        <f t="shared" si="0"/>
        <v>16157</v>
      </c>
      <c r="G10" s="42">
        <f t="shared" si="0"/>
        <v>0.38890359850764233</v>
      </c>
    </row>
    <row r="11" spans="1:7" ht="13.5" thickBot="1">
      <c r="A11" s="32" t="s">
        <v>13</v>
      </c>
      <c r="B11" s="64">
        <f>B36+B60+B84</f>
        <v>442</v>
      </c>
      <c r="C11" s="43">
        <f>B11/F12</f>
        <v>0.010639066072932964</v>
      </c>
      <c r="D11" s="64">
        <f>D36+D60+D84</f>
        <v>540</v>
      </c>
      <c r="E11" s="44">
        <f>D11/F12</f>
        <v>0.012997954025755206</v>
      </c>
      <c r="F11" s="45">
        <f t="shared" si="0"/>
        <v>982</v>
      </c>
      <c r="G11" s="46">
        <f t="shared" si="0"/>
        <v>0.02363702009868817</v>
      </c>
    </row>
    <row r="12" spans="1:7" ht="13.5" thickBot="1">
      <c r="A12" s="34" t="s">
        <v>26</v>
      </c>
      <c r="B12" s="47">
        <f>B7+B8+B9+B10+B11</f>
        <v>19850</v>
      </c>
      <c r="C12" s="48">
        <f>SUM(C7:C11)</f>
        <v>0.4777951618726682</v>
      </c>
      <c r="D12" s="47">
        <f>D7+D8+D9+D10+D11</f>
        <v>21695</v>
      </c>
      <c r="E12" s="48">
        <f>SUM(E7:E11)</f>
        <v>0.5222048381273318</v>
      </c>
      <c r="F12" s="47">
        <f>SUM(F7:F11)</f>
        <v>41545</v>
      </c>
      <c r="G12" s="49">
        <f>SUM(G7:G11)</f>
        <v>1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3">
        <v>0</v>
      </c>
      <c r="C16" s="93">
        <v>0</v>
      </c>
      <c r="D16" s="22"/>
      <c r="E16" s="22"/>
      <c r="F16" s="22"/>
      <c r="G16" s="22"/>
    </row>
    <row r="17" spans="1:7" ht="12.75">
      <c r="A17" s="27"/>
      <c r="B17" s="93">
        <v>0</v>
      </c>
      <c r="C17" s="93">
        <v>0</v>
      </c>
      <c r="D17" s="22"/>
      <c r="E17" s="22"/>
      <c r="F17" s="22"/>
      <c r="G17" s="22"/>
    </row>
    <row r="18" spans="1:7" ht="12.75">
      <c r="A18" s="27"/>
      <c r="B18" s="93">
        <v>0</v>
      </c>
      <c r="C18" s="93">
        <v>0</v>
      </c>
      <c r="D18" s="22"/>
      <c r="E18" s="22"/>
      <c r="F18" s="22"/>
      <c r="G18" s="22"/>
    </row>
    <row r="19" spans="1:7" ht="12.75">
      <c r="A19" s="27"/>
      <c r="B19" s="93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4" t="s">
        <v>4</v>
      </c>
      <c r="C30" s="315"/>
      <c r="D30" s="315"/>
      <c r="E30" s="316"/>
      <c r="F30" s="314" t="s">
        <v>2</v>
      </c>
      <c r="G30" s="317"/>
      <c r="H30"/>
      <c r="I30"/>
    </row>
    <row r="31" spans="1:9" ht="13.5" thickBot="1">
      <c r="A31" s="92" t="s">
        <v>5</v>
      </c>
      <c r="B31" s="93" t="s">
        <v>6</v>
      </c>
      <c r="C31" s="93" t="s">
        <v>7</v>
      </c>
      <c r="D31" s="93" t="s">
        <v>8</v>
      </c>
      <c r="E31" s="93" t="s">
        <v>7</v>
      </c>
      <c r="F31" s="93" t="s">
        <v>2</v>
      </c>
      <c r="G31" s="94" t="s">
        <v>7</v>
      </c>
      <c r="H31" s="143"/>
      <c r="I31" s="143"/>
    </row>
    <row r="32" spans="1:9" ht="12.75">
      <c r="A32" s="28" t="s">
        <v>9</v>
      </c>
      <c r="B32" s="147">
        <v>894</v>
      </c>
      <c r="C32" s="35">
        <f>B32/F37</f>
        <v>0.06596325536781525</v>
      </c>
      <c r="D32" s="147">
        <v>849</v>
      </c>
      <c r="E32" s="36">
        <f>D32/F37</f>
        <v>0.06264295727883125</v>
      </c>
      <c r="F32" s="37">
        <f aca="true" t="shared" si="1" ref="F32:G37">B32+D32</f>
        <v>1743</v>
      </c>
      <c r="G32" s="38">
        <f t="shared" si="1"/>
        <v>0.1286062126466465</v>
      </c>
      <c r="H32" s="143"/>
      <c r="I32" s="143"/>
    </row>
    <row r="33" spans="1:9" ht="12.75">
      <c r="A33" s="284" t="s">
        <v>10</v>
      </c>
      <c r="B33" s="148">
        <v>1942</v>
      </c>
      <c r="C33" s="285">
        <f>B33/F37</f>
        <v>0.14328930864015346</v>
      </c>
      <c r="D33" s="148">
        <v>1991</v>
      </c>
      <c r="E33" s="40">
        <f>D33/F37</f>
        <v>0.14690474433704714</v>
      </c>
      <c r="F33" s="41">
        <f t="shared" si="1"/>
        <v>3933</v>
      </c>
      <c r="G33" s="42">
        <f t="shared" si="1"/>
        <v>0.2901940529772006</v>
      </c>
      <c r="H33" s="143"/>
      <c r="I33" s="143"/>
    </row>
    <row r="34" spans="1:9" ht="12.75">
      <c r="A34" s="30" t="s">
        <v>11</v>
      </c>
      <c r="B34" s="148">
        <v>1281</v>
      </c>
      <c r="C34" s="39">
        <f>B34/F37</f>
        <v>0.09451781893307755</v>
      </c>
      <c r="D34" s="148">
        <v>1179</v>
      </c>
      <c r="E34" s="40">
        <f>D34/F37</f>
        <v>0.0869918099313805</v>
      </c>
      <c r="F34" s="41">
        <f t="shared" si="1"/>
        <v>2460</v>
      </c>
      <c r="G34" s="42">
        <f t="shared" si="1"/>
        <v>0.18150962886445804</v>
      </c>
      <c r="H34" s="143"/>
      <c r="I34" s="143"/>
    </row>
    <row r="35" spans="1:9" ht="12.75">
      <c r="A35" s="286" t="s">
        <v>12</v>
      </c>
      <c r="B35" s="148">
        <v>2094</v>
      </c>
      <c r="C35" s="285">
        <f>B35/F37</f>
        <v>0.15450453774072162</v>
      </c>
      <c r="D35" s="148">
        <v>3033</v>
      </c>
      <c r="E35" s="40">
        <f>D35/F37</f>
        <v>0.22378809119752086</v>
      </c>
      <c r="F35" s="41">
        <f t="shared" si="1"/>
        <v>5127</v>
      </c>
      <c r="G35" s="42">
        <f t="shared" si="1"/>
        <v>0.37829262893824245</v>
      </c>
      <c r="H35"/>
      <c r="I35"/>
    </row>
    <row r="36" spans="1:9" ht="13.5" thickBot="1">
      <c r="A36" s="32" t="s">
        <v>13</v>
      </c>
      <c r="B36" s="149">
        <v>102</v>
      </c>
      <c r="C36" s="43">
        <f>B36/F37</f>
        <v>0.007526009001697041</v>
      </c>
      <c r="D36" s="149">
        <v>188</v>
      </c>
      <c r="E36" s="44">
        <f>D36/F37</f>
        <v>0.01387146757175533</v>
      </c>
      <c r="F36" s="45">
        <f t="shared" si="1"/>
        <v>290</v>
      </c>
      <c r="G36" s="46">
        <f t="shared" si="1"/>
        <v>0.02139747657345237</v>
      </c>
      <c r="H36" s="143"/>
      <c r="I36" s="143"/>
    </row>
    <row r="37" spans="1:7" ht="13.5" thickBot="1">
      <c r="A37" s="34" t="s">
        <v>128</v>
      </c>
      <c r="B37" s="47">
        <f>SUM(B32:B36)</f>
        <v>6313</v>
      </c>
      <c r="C37" s="48">
        <f>B37/F37</f>
        <v>0.4658009296834649</v>
      </c>
      <c r="D37" s="47">
        <f>SUM(D32:D36)</f>
        <v>7240</v>
      </c>
      <c r="E37" s="48">
        <f>D37/F37</f>
        <v>0.5341990703165351</v>
      </c>
      <c r="F37" s="47">
        <f t="shared" si="1"/>
        <v>13553</v>
      </c>
      <c r="G37" s="49">
        <f t="shared" si="1"/>
        <v>1</v>
      </c>
    </row>
    <row r="38" spans="1:7" s="14" customFormat="1" ht="13.5" thickBot="1">
      <c r="A38" s="74"/>
      <c r="B38" s="75"/>
      <c r="C38" s="76"/>
      <c r="D38" s="75"/>
      <c r="E38" s="76"/>
      <c r="F38" s="75"/>
      <c r="G38" s="78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77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4" t="s">
        <v>4</v>
      </c>
      <c r="C54" s="315"/>
      <c r="D54" s="315"/>
      <c r="E54" s="316"/>
      <c r="F54" s="314" t="s">
        <v>2</v>
      </c>
      <c r="G54" s="317"/>
      <c r="H54" s="16"/>
    </row>
    <row r="55" spans="1:8" ht="13.5" thickBot="1">
      <c r="A55" s="92" t="s">
        <v>5</v>
      </c>
      <c r="B55" s="93" t="s">
        <v>6</v>
      </c>
      <c r="C55" s="93" t="s">
        <v>7</v>
      </c>
      <c r="D55" s="93" t="s">
        <v>8</v>
      </c>
      <c r="E55" s="93" t="s">
        <v>7</v>
      </c>
      <c r="F55" s="93" t="s">
        <v>2</v>
      </c>
      <c r="G55" s="94" t="s">
        <v>7</v>
      </c>
      <c r="H55" s="16"/>
    </row>
    <row r="56" spans="1:8" ht="12.75">
      <c r="A56" s="28" t="s">
        <v>9</v>
      </c>
      <c r="B56" s="288">
        <v>1237</v>
      </c>
      <c r="C56" s="36">
        <f>B56/F61</f>
        <v>0.07564361279275973</v>
      </c>
      <c r="D56" s="288">
        <v>1233</v>
      </c>
      <c r="E56" s="36">
        <f>D56/F61</f>
        <v>0.07539900935608146</v>
      </c>
      <c r="F56" s="37">
        <f>B56+D56</f>
        <v>2470</v>
      </c>
      <c r="G56" s="38">
        <f>F56/F61</f>
        <v>0.1510426221488412</v>
      </c>
      <c r="H56" s="16"/>
    </row>
    <row r="57" spans="1:8" ht="12.75">
      <c r="A57" s="29" t="s">
        <v>10</v>
      </c>
      <c r="B57" s="289">
        <v>2298</v>
      </c>
      <c r="C57" s="40">
        <f>B57/F61</f>
        <v>0.14052467437167493</v>
      </c>
      <c r="D57" s="289">
        <v>2278</v>
      </c>
      <c r="E57" s="40">
        <f>D57/F61</f>
        <v>0.1393016571882835</v>
      </c>
      <c r="F57" s="41">
        <f>B57+D57</f>
        <v>4576</v>
      </c>
      <c r="G57" s="42">
        <f>F57/F61</f>
        <v>0.2798263315599584</v>
      </c>
      <c r="H57" s="16"/>
    </row>
    <row r="58" spans="1:7" ht="12.75">
      <c r="A58" s="30" t="s">
        <v>11</v>
      </c>
      <c r="B58" s="289">
        <v>1143</v>
      </c>
      <c r="C58" s="40">
        <f>B58/F61</f>
        <v>0.06989543203082003</v>
      </c>
      <c r="D58" s="289">
        <v>1097</v>
      </c>
      <c r="E58" s="40">
        <f>D58/F61</f>
        <v>0.06708249250901975</v>
      </c>
      <c r="F58" s="41">
        <f>B58+D58</f>
        <v>2240</v>
      </c>
      <c r="G58" s="42">
        <f>F58/F61</f>
        <v>0.13697792453983978</v>
      </c>
    </row>
    <row r="59" spans="1:8" ht="12.75">
      <c r="A59" s="31" t="s">
        <v>12</v>
      </c>
      <c r="B59" s="289">
        <v>3091</v>
      </c>
      <c r="C59" s="40">
        <v>34.42</v>
      </c>
      <c r="D59" s="289">
        <v>3502</v>
      </c>
      <c r="E59" s="40">
        <f>D59/F61</f>
        <v>0.2141503088118388</v>
      </c>
      <c r="F59" s="41">
        <f>B59+D59</f>
        <v>6593</v>
      </c>
      <c r="G59" s="42">
        <f>F59/F61</f>
        <v>0.4031676145049838</v>
      </c>
      <c r="H59" s="16"/>
    </row>
    <row r="60" spans="1:7" ht="13.5" thickBot="1">
      <c r="A60" s="32" t="s">
        <v>13</v>
      </c>
      <c r="B60" s="290">
        <v>267</v>
      </c>
      <c r="C60" s="44">
        <f>B60/F61</f>
        <v>0.016327279398275545</v>
      </c>
      <c r="D60" s="290">
        <v>207</v>
      </c>
      <c r="E60" s="44">
        <f>D60/F61</f>
        <v>0.012658227848101266</v>
      </c>
      <c r="F60" s="45">
        <f>B60+D60</f>
        <v>474</v>
      </c>
      <c r="G60" s="46">
        <f>F60/F61</f>
        <v>0.028985507246376812</v>
      </c>
    </row>
    <row r="61" spans="1:7" ht="13.5" thickBot="1">
      <c r="A61" s="34" t="s">
        <v>131</v>
      </c>
      <c r="B61" s="47">
        <f aca="true" t="shared" si="2" ref="B61:G61">SUM(B56:B60)</f>
        <v>8036</v>
      </c>
      <c r="C61" s="48">
        <f t="shared" si="2"/>
        <v>34.72239099859353</v>
      </c>
      <c r="D61" s="47">
        <f t="shared" si="2"/>
        <v>8317</v>
      </c>
      <c r="E61" s="48">
        <f t="shared" si="2"/>
        <v>0.5085916957133247</v>
      </c>
      <c r="F61" s="47">
        <f t="shared" si="2"/>
        <v>16353</v>
      </c>
      <c r="G61" s="49">
        <f t="shared" si="2"/>
        <v>1</v>
      </c>
    </row>
    <row r="62" spans="1:7" s="14" customFormat="1" ht="13.5" thickBot="1">
      <c r="A62" s="74"/>
      <c r="B62" s="75"/>
      <c r="C62" s="76"/>
      <c r="D62" s="75"/>
      <c r="E62" s="76"/>
      <c r="F62" s="75"/>
      <c r="G62" s="76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77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4" t="s">
        <v>4</v>
      </c>
      <c r="C78" s="315"/>
      <c r="D78" s="315"/>
      <c r="E78" s="316"/>
      <c r="F78" s="314" t="s">
        <v>2</v>
      </c>
      <c r="G78" s="317"/>
      <c r="H78" s="16"/>
    </row>
    <row r="79" spans="1:8" ht="13.5" thickBot="1">
      <c r="A79" s="92" t="s">
        <v>5</v>
      </c>
      <c r="B79" s="93" t="s">
        <v>6</v>
      </c>
      <c r="C79" s="93" t="s">
        <v>7</v>
      </c>
      <c r="D79" s="93" t="s">
        <v>8</v>
      </c>
      <c r="E79" s="93" t="s">
        <v>7</v>
      </c>
      <c r="F79" s="93" t="s">
        <v>2</v>
      </c>
      <c r="G79" s="94" t="s">
        <v>7</v>
      </c>
      <c r="H79" s="16"/>
    </row>
    <row r="80" spans="1:8" ht="12.75">
      <c r="A80" s="28" t="s">
        <v>9</v>
      </c>
      <c r="B80" s="144">
        <v>995</v>
      </c>
      <c r="C80" s="35">
        <f>B80/F85</f>
        <v>0.08548844402440073</v>
      </c>
      <c r="D80" s="144">
        <v>929</v>
      </c>
      <c r="E80" s="36">
        <f>D80/F85</f>
        <v>0.0798178537675058</v>
      </c>
      <c r="F80" s="37">
        <f>B80+D80</f>
        <v>1924</v>
      </c>
      <c r="G80" s="38">
        <f>F80/F85</f>
        <v>0.16530629779190653</v>
      </c>
      <c r="H80" s="16"/>
    </row>
    <row r="81" spans="1:8" ht="12.75">
      <c r="A81" s="29" t="s">
        <v>10</v>
      </c>
      <c r="B81" s="145">
        <v>1642</v>
      </c>
      <c r="C81" s="39">
        <f>B81/F85</f>
        <v>0.14107741214881003</v>
      </c>
      <c r="D81" s="145">
        <v>1499</v>
      </c>
      <c r="E81" s="40">
        <f>D81/F85</f>
        <v>0.12879113325887104</v>
      </c>
      <c r="F81" s="41">
        <f>B81+D81</f>
        <v>3141</v>
      </c>
      <c r="G81" s="42">
        <f>F81/F85</f>
        <v>0.26986854540768107</v>
      </c>
      <c r="H81" s="16"/>
    </row>
    <row r="82" spans="1:7" ht="12.75">
      <c r="A82" s="30" t="s">
        <v>11</v>
      </c>
      <c r="B82" s="145">
        <v>1018</v>
      </c>
      <c r="C82" s="39">
        <f>B82/F85</f>
        <v>0.0874645588108944</v>
      </c>
      <c r="D82" s="145">
        <v>901</v>
      </c>
      <c r="E82" s="40">
        <f>D82/F85</f>
        <v>0.07741214881003522</v>
      </c>
      <c r="F82" s="41">
        <f>B82+D82</f>
        <v>1919</v>
      </c>
      <c r="G82" s="42">
        <f>F82/F85</f>
        <v>0.16487670762092962</v>
      </c>
    </row>
    <row r="83" spans="1:8" ht="12.75">
      <c r="A83" s="31" t="s">
        <v>12</v>
      </c>
      <c r="B83" s="145">
        <v>1773</v>
      </c>
      <c r="C83" s="39">
        <f>B83/F85</f>
        <v>0.1523326746284045</v>
      </c>
      <c r="D83" s="145">
        <v>2664</v>
      </c>
      <c r="E83" s="40">
        <f>D83/F85</f>
        <v>0.22888564309648596</v>
      </c>
      <c r="F83" s="41">
        <f>B83+D83</f>
        <v>4437</v>
      </c>
      <c r="G83" s="42">
        <f>F83/F85</f>
        <v>0.38121831772489045</v>
      </c>
      <c r="H83" s="16"/>
    </row>
    <row r="84" spans="1:7" ht="13.5" thickBot="1">
      <c r="A84" s="32" t="s">
        <v>13</v>
      </c>
      <c r="B84" s="146">
        <v>73</v>
      </c>
      <c r="C84" s="43">
        <f>B84/F85</f>
        <v>0.006272016496262566</v>
      </c>
      <c r="D84" s="146">
        <v>145</v>
      </c>
      <c r="E84" s="44">
        <f>D84/F85</f>
        <v>0.012458114958329753</v>
      </c>
      <c r="F84" s="45">
        <f>B84+D84</f>
        <v>218</v>
      </c>
      <c r="G84" s="46">
        <f>F84/F85</f>
        <v>0.01873013145459232</v>
      </c>
    </row>
    <row r="85" spans="1:7" ht="13.5" thickBot="1">
      <c r="A85" s="34" t="s">
        <v>136</v>
      </c>
      <c r="B85" s="47">
        <f aca="true" t="shared" si="3" ref="B85:G85">SUM(B80:B84)</f>
        <v>5501</v>
      </c>
      <c r="C85" s="48">
        <f t="shared" si="3"/>
        <v>0.47263510610877224</v>
      </c>
      <c r="D85" s="47">
        <f t="shared" si="3"/>
        <v>6138</v>
      </c>
      <c r="E85" s="48">
        <f t="shared" si="3"/>
        <v>0.5273648938912278</v>
      </c>
      <c r="F85" s="47">
        <f t="shared" si="3"/>
        <v>11639</v>
      </c>
      <c r="G85" s="49">
        <f t="shared" si="3"/>
        <v>1</v>
      </c>
    </row>
    <row r="86" spans="1:7" s="14" customFormat="1" ht="13.5" thickBot="1">
      <c r="A86" s="74"/>
      <c r="B86" s="75"/>
      <c r="C86" s="76"/>
      <c r="D86" s="75"/>
      <c r="E86" s="76"/>
      <c r="F86" s="75"/>
      <c r="G86" s="76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77"/>
      <c r="B100" s="22"/>
      <c r="C100" s="22"/>
      <c r="D100" s="22"/>
      <c r="E100" s="22"/>
      <c r="F100" s="22"/>
      <c r="G100" s="22"/>
    </row>
    <row r="101" spans="1:7" ht="12.75">
      <c r="A101" s="77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4" activePane="bottomLeft" state="split"/>
      <selection pane="topLeft" activeCell="J1" sqref="A1:IV16384"/>
      <selection pane="bottomLeft" activeCell="D26" sqref="D26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80" t="s">
        <v>119</v>
      </c>
      <c r="B1" s="281"/>
      <c r="C1" s="281"/>
      <c r="D1" s="282"/>
      <c r="E1" s="282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3"/>
    </row>
    <row r="2" s="14" customFormat="1" ht="12.75">
      <c r="D2" s="15"/>
    </row>
    <row r="3" spans="1:17" s="14" customFormat="1" ht="12.75">
      <c r="A3" s="277" t="s">
        <v>106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9"/>
    </row>
    <row r="4" spans="1:17" ht="12.75">
      <c r="A4" s="260"/>
      <c r="B4" s="257"/>
      <c r="C4" s="275" t="s">
        <v>100</v>
      </c>
      <c r="D4" s="276"/>
      <c r="E4" s="276"/>
      <c r="F4" s="276"/>
      <c r="G4" s="276"/>
      <c r="H4" s="276"/>
      <c r="I4" s="258" t="s">
        <v>101</v>
      </c>
      <c r="J4" s="258"/>
      <c r="K4" s="258"/>
      <c r="L4" s="258"/>
      <c r="M4" s="258"/>
      <c r="N4" s="258"/>
      <c r="O4" s="258"/>
      <c r="P4" s="258"/>
      <c r="Q4" s="182"/>
    </row>
    <row r="5" spans="1:17" s="254" customFormat="1" ht="51">
      <c r="A5" s="253" t="s">
        <v>104</v>
      </c>
      <c r="B5" s="259" t="s">
        <v>99</v>
      </c>
      <c r="C5" s="259" t="s">
        <v>120</v>
      </c>
      <c r="D5" s="259" t="s">
        <v>42</v>
      </c>
      <c r="E5" s="259" t="s">
        <v>121</v>
      </c>
      <c r="F5" s="259" t="s">
        <v>43</v>
      </c>
      <c r="G5" s="259" t="s">
        <v>44</v>
      </c>
      <c r="H5" s="259" t="s">
        <v>102</v>
      </c>
      <c r="I5" s="259" t="s">
        <v>45</v>
      </c>
      <c r="J5" s="259" t="s">
        <v>46</v>
      </c>
      <c r="K5" s="259" t="s">
        <v>47</v>
      </c>
      <c r="L5" s="259" t="s">
        <v>48</v>
      </c>
      <c r="M5" s="259" t="s">
        <v>49</v>
      </c>
      <c r="N5" s="259" t="s">
        <v>50</v>
      </c>
      <c r="O5" s="259" t="s">
        <v>51</v>
      </c>
      <c r="P5" s="259" t="s">
        <v>105</v>
      </c>
      <c r="Q5" s="259" t="s">
        <v>103</v>
      </c>
    </row>
    <row r="6" spans="1:17" ht="12.75">
      <c r="A6" s="255" t="s">
        <v>137</v>
      </c>
      <c r="B6" s="305">
        <v>13509</v>
      </c>
      <c r="C6" s="306">
        <v>6</v>
      </c>
      <c r="D6" s="307">
        <v>42</v>
      </c>
      <c r="E6" s="307">
        <v>7</v>
      </c>
      <c r="F6" s="307">
        <v>4</v>
      </c>
      <c r="G6" s="307">
        <v>0</v>
      </c>
      <c r="H6" s="308">
        <f>C6+D6+F6+E6</f>
        <v>59</v>
      </c>
      <c r="I6" s="307">
        <v>0</v>
      </c>
      <c r="J6" s="307">
        <v>0</v>
      </c>
      <c r="K6" s="307">
        <v>3</v>
      </c>
      <c r="L6" s="307">
        <v>0</v>
      </c>
      <c r="M6" s="307">
        <v>0</v>
      </c>
      <c r="N6" s="307">
        <v>0</v>
      </c>
      <c r="O6" s="307">
        <v>12</v>
      </c>
      <c r="P6" s="308">
        <f>O6+N6+M6+L6+K6+J6+I6</f>
        <v>15</v>
      </c>
      <c r="Q6" s="308">
        <f>(H6-P6)+B6</f>
        <v>13553</v>
      </c>
    </row>
    <row r="7" spans="1:17" ht="12.75">
      <c r="A7" s="256" t="s">
        <v>138</v>
      </c>
      <c r="B7" s="305">
        <v>16305</v>
      </c>
      <c r="C7" s="309">
        <v>0</v>
      </c>
      <c r="D7" s="310">
        <v>61</v>
      </c>
      <c r="E7" s="310">
        <v>1</v>
      </c>
      <c r="F7" s="310">
        <v>0</v>
      </c>
      <c r="G7" s="310">
        <v>3</v>
      </c>
      <c r="H7" s="311">
        <f>G7+F7+E7+D7+C7</f>
        <v>65</v>
      </c>
      <c r="I7" s="310">
        <v>17</v>
      </c>
      <c r="J7" s="310">
        <v>0</v>
      </c>
      <c r="K7" s="310">
        <v>0</v>
      </c>
      <c r="L7" s="310">
        <v>0</v>
      </c>
      <c r="M7" s="310">
        <v>0</v>
      </c>
      <c r="N7" s="310">
        <v>0</v>
      </c>
      <c r="O7" s="310">
        <v>0</v>
      </c>
      <c r="P7" s="311">
        <f>O7+N7+M7+L7+K7+J7+I7</f>
        <v>17</v>
      </c>
      <c r="Q7" s="311">
        <f>B7+H7-P7</f>
        <v>16353</v>
      </c>
    </row>
    <row r="8" spans="1:17" ht="15" customHeight="1">
      <c r="A8" s="256" t="s">
        <v>139</v>
      </c>
      <c r="B8" s="305">
        <v>11497</v>
      </c>
      <c r="C8" s="309">
        <v>105</v>
      </c>
      <c r="D8" s="310">
        <v>49</v>
      </c>
      <c r="E8" s="310">
        <v>3</v>
      </c>
      <c r="F8" s="310">
        <v>0</v>
      </c>
      <c r="G8" s="310">
        <v>0</v>
      </c>
      <c r="H8" s="311">
        <f>G8+F8+E8+D8+C8</f>
        <v>157</v>
      </c>
      <c r="I8" s="310">
        <v>1</v>
      </c>
      <c r="J8" s="310">
        <v>0</v>
      </c>
      <c r="K8" s="310">
        <v>8</v>
      </c>
      <c r="L8" s="310">
        <v>0</v>
      </c>
      <c r="M8" s="310">
        <v>0</v>
      </c>
      <c r="N8" s="310">
        <v>0</v>
      </c>
      <c r="O8" s="310">
        <v>6</v>
      </c>
      <c r="P8" s="311">
        <f>O8+N8+M8+L8+K8+J8+I8</f>
        <v>15</v>
      </c>
      <c r="Q8" s="311">
        <f>B8+H8-P8</f>
        <v>11639</v>
      </c>
    </row>
    <row r="9" spans="1:17" ht="13.5" customHeight="1">
      <c r="A9" s="274" t="s">
        <v>2</v>
      </c>
      <c r="B9" s="312">
        <f aca="true" t="shared" si="0" ref="B9:Q9">B6+B7+B8</f>
        <v>41311</v>
      </c>
      <c r="C9" s="312">
        <f t="shared" si="0"/>
        <v>111</v>
      </c>
      <c r="D9" s="312">
        <f t="shared" si="0"/>
        <v>152</v>
      </c>
      <c r="E9" s="312">
        <f t="shared" si="0"/>
        <v>11</v>
      </c>
      <c r="F9" s="312">
        <f t="shared" si="0"/>
        <v>4</v>
      </c>
      <c r="G9" s="312">
        <f t="shared" si="0"/>
        <v>3</v>
      </c>
      <c r="H9" s="312">
        <f t="shared" si="0"/>
        <v>281</v>
      </c>
      <c r="I9" s="312">
        <f t="shared" si="0"/>
        <v>18</v>
      </c>
      <c r="J9" s="312">
        <f t="shared" si="0"/>
        <v>0</v>
      </c>
      <c r="K9" s="312">
        <f t="shared" si="0"/>
        <v>11</v>
      </c>
      <c r="L9" s="312">
        <f t="shared" si="0"/>
        <v>0</v>
      </c>
      <c r="M9" s="312">
        <f t="shared" si="0"/>
        <v>0</v>
      </c>
      <c r="N9" s="312">
        <f t="shared" si="0"/>
        <v>0</v>
      </c>
      <c r="O9" s="312">
        <f t="shared" si="0"/>
        <v>18</v>
      </c>
      <c r="P9" s="312">
        <f t="shared" si="0"/>
        <v>47</v>
      </c>
      <c r="Q9" s="312">
        <f t="shared" si="0"/>
        <v>41545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C151" sqref="C151"/>
    </sheetView>
  </sheetViews>
  <sheetFormatPr defaultColWidth="9.140625" defaultRowHeight="12.75"/>
  <cols>
    <col min="1" max="1" width="10.7109375" style="218" customWidth="1"/>
    <col min="2" max="2" width="19.7109375" style="218" bestFit="1" customWidth="1"/>
    <col min="3" max="3" width="15.28125" style="218" bestFit="1" customWidth="1"/>
    <col min="4" max="4" width="5.421875" style="214" customWidth="1"/>
    <col min="5" max="5" width="3.140625" style="214" hidden="1" customWidth="1"/>
    <col min="6" max="6" width="12.57421875" style="214" customWidth="1"/>
    <col min="7" max="7" width="6.57421875" style="214" customWidth="1"/>
    <col min="8" max="16384" width="9.140625" style="218" customWidth="1"/>
  </cols>
  <sheetData>
    <row r="1" spans="1:7" s="1" customFormat="1" ht="18.75">
      <c r="A1" s="318" t="s">
        <v>54</v>
      </c>
      <c r="B1" s="319"/>
      <c r="C1" s="319"/>
      <c r="D1" s="320"/>
      <c r="E1" s="320"/>
      <c r="F1" s="320"/>
      <c r="G1" s="320"/>
    </row>
    <row r="2" spans="1:7" s="1" customFormat="1" ht="12.75">
      <c r="A2" s="321" t="str">
        <f>"As of  25 May 2012"</f>
        <v>As of  25 May 2012</v>
      </c>
      <c r="B2" s="319"/>
      <c r="C2" s="319"/>
      <c r="D2" s="320"/>
      <c r="E2" s="320"/>
      <c r="F2" s="320"/>
      <c r="G2" s="320"/>
    </row>
    <row r="3" spans="1:7" s="14" customFormat="1" ht="13.5" thickBot="1">
      <c r="A3" s="206"/>
      <c r="B3" s="79"/>
      <c r="C3" s="79"/>
      <c r="D3" s="80"/>
      <c r="E3" s="80"/>
      <c r="F3" s="207"/>
      <c r="G3" s="207"/>
    </row>
    <row r="4" spans="1:7" s="14" customFormat="1" ht="13.5" thickBot="1">
      <c r="A4" s="208" t="s">
        <v>67</v>
      </c>
      <c r="B4" s="209"/>
      <c r="C4" s="210"/>
      <c r="D4" s="154"/>
      <c r="E4" s="154"/>
      <c r="F4" s="154"/>
      <c r="G4" s="207"/>
    </row>
    <row r="5" spans="1:9" ht="12.75">
      <c r="A5" s="211" t="s">
        <v>53</v>
      </c>
      <c r="B5" s="212" t="s">
        <v>56</v>
      </c>
      <c r="C5" s="213" t="s">
        <v>52</v>
      </c>
      <c r="E5" s="215"/>
      <c r="F5" s="216"/>
      <c r="G5" s="217"/>
      <c r="H5" s="214"/>
      <c r="I5" s="214"/>
    </row>
    <row r="6" spans="1:9" ht="12.75">
      <c r="A6" s="219">
        <v>1</v>
      </c>
      <c r="B6" s="220">
        <f>B53+B100+B147</f>
        <v>1410</v>
      </c>
      <c r="C6" s="221">
        <f>A6*B6</f>
        <v>1410</v>
      </c>
      <c r="D6" s="217"/>
      <c r="E6" s="217"/>
      <c r="F6" s="215"/>
      <c r="G6" s="217"/>
      <c r="H6" s="214"/>
      <c r="I6" s="214"/>
    </row>
    <row r="7" spans="1:9" ht="12.75">
      <c r="A7" s="219">
        <v>2</v>
      </c>
      <c r="B7" s="220">
        <f>B101+B148+B54</f>
        <v>585</v>
      </c>
      <c r="C7" s="221">
        <f aca="true" t="shared" si="0" ref="C7:C30">A7*B7</f>
        <v>1170</v>
      </c>
      <c r="D7" s="217"/>
      <c r="E7" s="217"/>
      <c r="F7" s="215"/>
      <c r="G7" s="217"/>
      <c r="H7" s="214"/>
      <c r="I7" s="214"/>
    </row>
    <row r="8" spans="1:9" ht="12.75">
      <c r="A8" s="219">
        <v>3</v>
      </c>
      <c r="B8" s="220">
        <f>B55+B102+B149</f>
        <v>485</v>
      </c>
      <c r="C8" s="221">
        <f t="shared" si="0"/>
        <v>1455</v>
      </c>
      <c r="D8" s="217"/>
      <c r="E8" s="217"/>
      <c r="F8" s="215"/>
      <c r="G8" s="217"/>
      <c r="H8" s="214"/>
      <c r="I8" s="214"/>
    </row>
    <row r="9" spans="1:9" ht="12.75">
      <c r="A9" s="219">
        <v>4</v>
      </c>
      <c r="B9" s="220">
        <f aca="true" t="shared" si="1" ref="B9:B29">B56+B103+B150</f>
        <v>533</v>
      </c>
      <c r="C9" s="221">
        <f t="shared" si="0"/>
        <v>2132</v>
      </c>
      <c r="D9" s="217"/>
      <c r="E9" s="217"/>
      <c r="F9" s="215"/>
      <c r="G9" s="217"/>
      <c r="H9" s="214"/>
      <c r="I9" s="214"/>
    </row>
    <row r="10" spans="1:9" ht="12.75">
      <c r="A10" s="219">
        <v>5</v>
      </c>
      <c r="B10" s="220">
        <f t="shared" si="1"/>
        <v>564</v>
      </c>
      <c r="C10" s="221">
        <f t="shared" si="0"/>
        <v>2820</v>
      </c>
      <c r="D10" s="217"/>
      <c r="E10" s="217"/>
      <c r="F10" s="215"/>
      <c r="G10" s="217"/>
      <c r="H10" s="214"/>
      <c r="I10" s="214"/>
    </row>
    <row r="11" spans="1:9" ht="12.75">
      <c r="A11" s="219">
        <v>6</v>
      </c>
      <c r="B11" s="220">
        <f t="shared" si="1"/>
        <v>573</v>
      </c>
      <c r="C11" s="221">
        <f t="shared" si="0"/>
        <v>3438</v>
      </c>
      <c r="D11" s="217"/>
      <c r="E11" s="217"/>
      <c r="F11" s="215"/>
      <c r="G11" s="217"/>
      <c r="H11" s="214"/>
      <c r="I11" s="214"/>
    </row>
    <row r="12" spans="1:9" ht="12.75">
      <c r="A12" s="219">
        <v>7</v>
      </c>
      <c r="B12" s="220">
        <f t="shared" si="1"/>
        <v>599</v>
      </c>
      <c r="C12" s="221">
        <f t="shared" si="0"/>
        <v>4193</v>
      </c>
      <c r="D12" s="217"/>
      <c r="E12" s="217"/>
      <c r="F12" s="215"/>
      <c r="G12" s="217"/>
      <c r="H12" s="214"/>
      <c r="I12" s="214"/>
    </row>
    <row r="13" spans="1:9" ht="12.75">
      <c r="A13" s="219">
        <v>8</v>
      </c>
      <c r="B13" s="220">
        <f t="shared" si="1"/>
        <v>552</v>
      </c>
      <c r="C13" s="221">
        <f t="shared" si="0"/>
        <v>4416</v>
      </c>
      <c r="D13" s="217"/>
      <c r="E13" s="217"/>
      <c r="F13" s="215"/>
      <c r="G13" s="217"/>
      <c r="H13" s="214"/>
      <c r="I13" s="214"/>
    </row>
    <row r="14" spans="1:9" ht="12.75">
      <c r="A14" s="219">
        <v>9</v>
      </c>
      <c r="B14" s="220">
        <f t="shared" si="1"/>
        <v>471</v>
      </c>
      <c r="C14" s="221">
        <f t="shared" si="0"/>
        <v>4239</v>
      </c>
      <c r="D14" s="217"/>
      <c r="E14" s="217"/>
      <c r="F14" s="215"/>
      <c r="G14" s="217"/>
      <c r="H14" s="214"/>
      <c r="I14" s="214"/>
    </row>
    <row r="15" spans="1:9" ht="12.75">
      <c r="A15" s="219">
        <v>10</v>
      </c>
      <c r="B15" s="220">
        <f t="shared" si="1"/>
        <v>423</v>
      </c>
      <c r="C15" s="221">
        <f t="shared" si="0"/>
        <v>4230</v>
      </c>
      <c r="D15" s="217"/>
      <c r="E15" s="217"/>
      <c r="F15" s="215"/>
      <c r="G15" s="217"/>
      <c r="H15" s="214"/>
      <c r="I15" s="214"/>
    </row>
    <row r="16" spans="1:9" ht="12.75">
      <c r="A16" s="219">
        <v>11</v>
      </c>
      <c r="B16" s="220">
        <f t="shared" si="1"/>
        <v>300</v>
      </c>
      <c r="C16" s="221">
        <f t="shared" si="0"/>
        <v>3300</v>
      </c>
      <c r="D16" s="217"/>
      <c r="E16" s="217"/>
      <c r="F16" s="215"/>
      <c r="G16" s="217"/>
      <c r="H16" s="214"/>
      <c r="I16" s="214"/>
    </row>
    <row r="17" spans="1:9" ht="12.75">
      <c r="A17" s="219">
        <v>12</v>
      </c>
      <c r="B17" s="220">
        <f t="shared" si="1"/>
        <v>210</v>
      </c>
      <c r="C17" s="221">
        <f t="shared" si="0"/>
        <v>2520</v>
      </c>
      <c r="D17" s="217"/>
      <c r="E17" s="217"/>
      <c r="F17" s="215"/>
      <c r="G17" s="217"/>
      <c r="H17" s="214"/>
      <c r="I17" s="214"/>
    </row>
    <row r="18" spans="1:9" ht="12.75">
      <c r="A18" s="219">
        <v>13</v>
      </c>
      <c r="B18" s="220">
        <f t="shared" si="1"/>
        <v>145</v>
      </c>
      <c r="C18" s="221">
        <f t="shared" si="0"/>
        <v>1885</v>
      </c>
      <c r="D18" s="217"/>
      <c r="E18" s="217"/>
      <c r="F18" s="215"/>
      <c r="G18" s="217"/>
      <c r="H18" s="214"/>
      <c r="I18" s="214"/>
    </row>
    <row r="19" spans="1:9" ht="12.75">
      <c r="A19" s="219">
        <v>14</v>
      </c>
      <c r="B19" s="220">
        <f t="shared" si="1"/>
        <v>99</v>
      </c>
      <c r="C19" s="221">
        <f t="shared" si="0"/>
        <v>1386</v>
      </c>
      <c r="D19" s="217"/>
      <c r="E19" s="217"/>
      <c r="F19" s="215"/>
      <c r="G19" s="217"/>
      <c r="H19" s="214"/>
      <c r="I19" s="214"/>
    </row>
    <row r="20" spans="1:9" ht="12.75">
      <c r="A20" s="219">
        <v>15</v>
      </c>
      <c r="B20" s="220">
        <f t="shared" si="1"/>
        <v>70</v>
      </c>
      <c r="C20" s="221">
        <f t="shared" si="0"/>
        <v>1050</v>
      </c>
      <c r="D20" s="217"/>
      <c r="E20" s="217"/>
      <c r="F20" s="215"/>
      <c r="G20" s="217"/>
      <c r="H20" s="214"/>
      <c r="I20" s="214"/>
    </row>
    <row r="21" spans="1:9" ht="12.75">
      <c r="A21" s="219">
        <v>16</v>
      </c>
      <c r="B21" s="220">
        <f t="shared" si="1"/>
        <v>46</v>
      </c>
      <c r="C21" s="221">
        <f t="shared" si="0"/>
        <v>736</v>
      </c>
      <c r="D21" s="217"/>
      <c r="E21" s="217"/>
      <c r="F21" s="215"/>
      <c r="G21" s="217"/>
      <c r="H21" s="214"/>
      <c r="I21" s="214"/>
    </row>
    <row r="22" spans="1:9" ht="12.75">
      <c r="A22" s="219">
        <v>17</v>
      </c>
      <c r="B22" s="220">
        <f t="shared" si="1"/>
        <v>26</v>
      </c>
      <c r="C22" s="221">
        <f t="shared" si="0"/>
        <v>442</v>
      </c>
      <c r="D22" s="217"/>
      <c r="E22" s="217"/>
      <c r="F22" s="215"/>
      <c r="G22" s="217"/>
      <c r="H22" s="214"/>
      <c r="I22" s="214"/>
    </row>
    <row r="23" spans="1:9" ht="12.75">
      <c r="A23" s="219">
        <v>18</v>
      </c>
      <c r="B23" s="220">
        <f t="shared" si="1"/>
        <v>14</v>
      </c>
      <c r="C23" s="221">
        <f t="shared" si="0"/>
        <v>252</v>
      </c>
      <c r="D23" s="217"/>
      <c r="E23" s="217"/>
      <c r="F23" s="215"/>
      <c r="G23" s="217"/>
      <c r="H23" s="214"/>
      <c r="I23" s="214"/>
    </row>
    <row r="24" spans="1:9" ht="12.75">
      <c r="A24" s="219">
        <v>19</v>
      </c>
      <c r="B24" s="220">
        <f t="shared" si="1"/>
        <v>15</v>
      </c>
      <c r="C24" s="221">
        <f t="shared" si="0"/>
        <v>285</v>
      </c>
      <c r="D24" s="217"/>
      <c r="E24" s="217"/>
      <c r="F24" s="215"/>
      <c r="G24" s="217"/>
      <c r="H24" s="214"/>
      <c r="I24" s="214"/>
    </row>
    <row r="25" spans="1:9" ht="12.75">
      <c r="A25" s="219">
        <v>20</v>
      </c>
      <c r="B25" s="220">
        <f t="shared" si="1"/>
        <v>4</v>
      </c>
      <c r="C25" s="221">
        <f t="shared" si="0"/>
        <v>80</v>
      </c>
      <c r="D25" s="217"/>
      <c r="E25" s="217"/>
      <c r="F25" s="215"/>
      <c r="G25" s="217"/>
      <c r="H25" s="214"/>
      <c r="I25" s="214"/>
    </row>
    <row r="26" spans="1:9" ht="12.75">
      <c r="A26" s="219">
        <v>21</v>
      </c>
      <c r="B26" s="220">
        <f t="shared" si="1"/>
        <v>4</v>
      </c>
      <c r="C26" s="221">
        <f t="shared" si="0"/>
        <v>84</v>
      </c>
      <c r="D26" s="217"/>
      <c r="E26" s="217"/>
      <c r="F26" s="215"/>
      <c r="G26" s="217"/>
      <c r="H26" s="214"/>
      <c r="I26" s="214"/>
    </row>
    <row r="27" spans="1:9" ht="12.75">
      <c r="A27" s="219">
        <v>22</v>
      </c>
      <c r="B27" s="220">
        <f t="shared" si="1"/>
        <v>1</v>
      </c>
      <c r="C27" s="221">
        <f t="shared" si="0"/>
        <v>22</v>
      </c>
      <c r="D27" s="217"/>
      <c r="E27" s="217"/>
      <c r="F27" s="215"/>
      <c r="G27" s="217"/>
      <c r="H27" s="214"/>
      <c r="I27" s="214"/>
    </row>
    <row r="28" spans="1:9" ht="12.75">
      <c r="A28" s="219">
        <v>23</v>
      </c>
      <c r="B28" s="220">
        <v>0</v>
      </c>
      <c r="C28" s="221">
        <f t="shared" si="0"/>
        <v>0</v>
      </c>
      <c r="D28" s="217"/>
      <c r="E28" s="217"/>
      <c r="F28" s="215"/>
      <c r="G28" s="217"/>
      <c r="H28" s="214"/>
      <c r="I28" s="214"/>
    </row>
    <row r="29" spans="1:9" ht="12.75">
      <c r="A29" s="219">
        <v>24</v>
      </c>
      <c r="B29" s="220">
        <f t="shared" si="1"/>
        <v>0</v>
      </c>
      <c r="C29" s="221">
        <f t="shared" si="0"/>
        <v>0</v>
      </c>
      <c r="D29" s="217"/>
      <c r="E29" s="217"/>
      <c r="F29" s="215"/>
      <c r="G29" s="217"/>
      <c r="H29" s="214"/>
      <c r="I29" s="214"/>
    </row>
    <row r="30" spans="1:9" ht="12.75">
      <c r="A30" s="219">
        <v>25</v>
      </c>
      <c r="B30" s="220">
        <f>B77+B124+B171</f>
        <v>0</v>
      </c>
      <c r="C30" s="221">
        <f t="shared" si="0"/>
        <v>0</v>
      </c>
      <c r="D30" s="217"/>
      <c r="E30" s="217"/>
      <c r="F30" s="215"/>
      <c r="G30" s="217"/>
      <c r="H30" s="214"/>
      <c r="I30" s="214"/>
    </row>
    <row r="31" spans="1:9" ht="13.5" thickBot="1">
      <c r="A31" s="222" t="s">
        <v>2</v>
      </c>
      <c r="B31" s="223">
        <f>SUM(B6:B30)</f>
        <v>7129</v>
      </c>
      <c r="C31" s="224">
        <f>SUM(C6:C30)</f>
        <v>41545</v>
      </c>
      <c r="D31" s="217"/>
      <c r="H31" s="214"/>
      <c r="I31" s="214"/>
    </row>
    <row r="32" spans="1:9" ht="13.5" thickBot="1">
      <c r="A32" s="225"/>
      <c r="B32" s="226"/>
      <c r="C32" s="225"/>
      <c r="D32" s="217"/>
      <c r="H32" s="214"/>
      <c r="I32" s="214"/>
    </row>
    <row r="33" spans="1:7" s="14" customFormat="1" ht="12.75">
      <c r="A33" s="208" t="s">
        <v>66</v>
      </c>
      <c r="B33" s="209"/>
      <c r="C33" s="210"/>
      <c r="D33" s="227"/>
      <c r="E33" s="227"/>
      <c r="F33" s="227"/>
      <c r="G33" s="228"/>
    </row>
    <row r="34" spans="1:9" ht="12.75">
      <c r="A34" s="225"/>
      <c r="B34" s="226"/>
      <c r="C34" s="225"/>
      <c r="D34" s="217"/>
      <c r="H34" s="214"/>
      <c r="I34" s="214"/>
    </row>
    <row r="35" spans="1:9" ht="12.75">
      <c r="A35" s="225"/>
      <c r="B35" s="226"/>
      <c r="C35" s="225"/>
      <c r="D35" s="217"/>
      <c r="H35" s="214"/>
      <c r="I35" s="214"/>
    </row>
    <row r="36" spans="1:9" ht="12.75">
      <c r="A36" s="225"/>
      <c r="B36" s="226"/>
      <c r="C36" s="225"/>
      <c r="D36" s="217"/>
      <c r="H36" s="214"/>
      <c r="I36" s="214"/>
    </row>
    <row r="37" spans="1:9" ht="12.75">
      <c r="A37" s="225"/>
      <c r="B37" s="226"/>
      <c r="C37" s="225"/>
      <c r="D37" s="217"/>
      <c r="H37" s="214"/>
      <c r="I37" s="214"/>
    </row>
    <row r="38" spans="1:9" ht="12.75">
      <c r="A38" s="225"/>
      <c r="B38" s="226"/>
      <c r="C38" s="225"/>
      <c r="D38" s="217"/>
      <c r="H38" s="214"/>
      <c r="I38" s="214"/>
    </row>
    <row r="39" spans="1:9" ht="12.75">
      <c r="A39" s="225"/>
      <c r="B39" s="226"/>
      <c r="C39" s="225"/>
      <c r="D39" s="217"/>
      <c r="H39" s="214"/>
      <c r="I39" s="214"/>
    </row>
    <row r="40" spans="1:9" ht="12.75">
      <c r="A40" s="225"/>
      <c r="B40" s="226"/>
      <c r="C40" s="225"/>
      <c r="D40" s="217"/>
      <c r="H40" s="214"/>
      <c r="I40" s="214"/>
    </row>
    <row r="41" spans="1:9" ht="12.75">
      <c r="A41" s="225"/>
      <c r="B41" s="226"/>
      <c r="C41" s="225"/>
      <c r="D41" s="217"/>
      <c r="H41" s="214"/>
      <c r="I41" s="214"/>
    </row>
    <row r="42" spans="1:9" ht="12.75">
      <c r="A42" s="225"/>
      <c r="B42" s="226"/>
      <c r="C42" s="225"/>
      <c r="D42" s="217"/>
      <c r="H42" s="214"/>
      <c r="I42" s="214"/>
    </row>
    <row r="43" spans="1:9" ht="12.75">
      <c r="A43" s="225"/>
      <c r="B43" s="226"/>
      <c r="C43" s="225"/>
      <c r="D43" s="217"/>
      <c r="H43" s="214"/>
      <c r="I43" s="214"/>
    </row>
    <row r="44" spans="1:9" ht="12.75">
      <c r="A44" s="225"/>
      <c r="B44" s="226"/>
      <c r="C44" s="225"/>
      <c r="D44" s="217"/>
      <c r="H44" s="214"/>
      <c r="I44" s="214"/>
    </row>
    <row r="45" spans="1:9" ht="12.75">
      <c r="A45" s="225"/>
      <c r="B45" s="226"/>
      <c r="C45" s="225"/>
      <c r="D45" s="217"/>
      <c r="H45" s="214"/>
      <c r="I45" s="214"/>
    </row>
    <row r="46" spans="1:9" ht="12.75">
      <c r="A46" s="225"/>
      <c r="B46" s="226"/>
      <c r="C46" s="225"/>
      <c r="D46" s="217"/>
      <c r="H46" s="214"/>
      <c r="I46" s="214"/>
    </row>
    <row r="47" spans="1:9" ht="12.75">
      <c r="A47" s="225"/>
      <c r="B47" s="226"/>
      <c r="C47" s="225"/>
      <c r="D47" s="217"/>
      <c r="H47" s="214"/>
      <c r="I47" s="214"/>
    </row>
    <row r="48" spans="1:9" ht="12.75">
      <c r="A48" s="225"/>
      <c r="B48" s="226"/>
      <c r="C48" s="225"/>
      <c r="D48" s="217"/>
      <c r="H48" s="214"/>
      <c r="I48" s="214"/>
    </row>
    <row r="49" spans="1:9" ht="12.75">
      <c r="A49" s="225"/>
      <c r="B49" s="226"/>
      <c r="C49" s="225"/>
      <c r="D49" s="217"/>
      <c r="H49" s="214"/>
      <c r="I49" s="214"/>
    </row>
    <row r="50" spans="1:7" s="14" customFormat="1" ht="13.5" thickBot="1">
      <c r="A50" s="206"/>
      <c r="B50" s="79"/>
      <c r="C50" s="79"/>
      <c r="D50" s="80"/>
      <c r="E50" s="80"/>
      <c r="F50" s="207"/>
      <c r="G50" s="207"/>
    </row>
    <row r="51" spans="1:7" s="14" customFormat="1" ht="13.5" thickBot="1">
      <c r="A51" s="208" t="s">
        <v>140</v>
      </c>
      <c r="B51" s="209"/>
      <c r="C51" s="210"/>
      <c r="D51" s="154"/>
      <c r="E51" s="154"/>
      <c r="F51" s="154"/>
      <c r="G51" s="207"/>
    </row>
    <row r="52" spans="1:9" ht="12.75">
      <c r="A52" s="211" t="s">
        <v>53</v>
      </c>
      <c r="B52" s="212" t="s">
        <v>56</v>
      </c>
      <c r="C52" s="213" t="s">
        <v>52</v>
      </c>
      <c r="E52" s="215"/>
      <c r="F52" s="216"/>
      <c r="G52" s="217"/>
      <c r="H52" s="214"/>
      <c r="I52" s="214"/>
    </row>
    <row r="53" spans="1:9" ht="12.75">
      <c r="A53" s="219">
        <v>1</v>
      </c>
      <c r="B53" s="287">
        <v>455</v>
      </c>
      <c r="C53" s="221">
        <f>A53*B53</f>
        <v>455</v>
      </c>
      <c r="D53" s="217"/>
      <c r="E53" s="217"/>
      <c r="F53" s="215"/>
      <c r="G53" s="217"/>
      <c r="H53" s="214"/>
      <c r="I53" s="214"/>
    </row>
    <row r="54" spans="1:9" ht="12.75">
      <c r="A54" s="219">
        <v>2</v>
      </c>
      <c r="B54" s="287">
        <v>152</v>
      </c>
      <c r="C54" s="221">
        <f aca="true" t="shared" si="2" ref="C54:C72">A54*B54</f>
        <v>304</v>
      </c>
      <c r="D54" s="217"/>
      <c r="E54" s="217"/>
      <c r="F54" s="215"/>
      <c r="G54" s="217"/>
      <c r="H54" s="214"/>
      <c r="I54" s="214"/>
    </row>
    <row r="55" spans="1:9" ht="12.75">
      <c r="A55" s="219">
        <v>3</v>
      </c>
      <c r="B55" s="287">
        <v>125</v>
      </c>
      <c r="C55" s="221">
        <f t="shared" si="2"/>
        <v>375</v>
      </c>
      <c r="D55" s="217"/>
      <c r="E55" s="217"/>
      <c r="F55" s="215"/>
      <c r="G55" s="217"/>
      <c r="H55" s="214"/>
      <c r="I55" s="214"/>
    </row>
    <row r="56" spans="1:9" ht="12.75">
      <c r="A56" s="219">
        <v>4</v>
      </c>
      <c r="B56" s="287">
        <v>144</v>
      </c>
      <c r="C56" s="221">
        <f t="shared" si="2"/>
        <v>576</v>
      </c>
      <c r="D56" s="217"/>
      <c r="E56" s="217"/>
      <c r="F56" s="215"/>
      <c r="G56" s="217"/>
      <c r="H56" s="214"/>
      <c r="I56" s="214"/>
    </row>
    <row r="57" spans="1:9" ht="12.75">
      <c r="A57" s="219">
        <v>5</v>
      </c>
      <c r="B57" s="287">
        <v>195</v>
      </c>
      <c r="C57" s="221">
        <f t="shared" si="2"/>
        <v>975</v>
      </c>
      <c r="D57" s="217"/>
      <c r="E57" s="217"/>
      <c r="F57" s="215"/>
      <c r="G57" s="217"/>
      <c r="H57" s="214"/>
      <c r="I57" s="214"/>
    </row>
    <row r="58" spans="1:9" ht="12.75">
      <c r="A58" s="219">
        <v>6</v>
      </c>
      <c r="B58" s="287">
        <v>187</v>
      </c>
      <c r="C58" s="221">
        <f t="shared" si="2"/>
        <v>1122</v>
      </c>
      <c r="D58" s="217"/>
      <c r="E58" s="217"/>
      <c r="F58" s="215"/>
      <c r="G58" s="217"/>
      <c r="H58" s="214"/>
      <c r="I58" s="214"/>
    </row>
    <row r="59" spans="1:9" ht="12.75">
      <c r="A59" s="219">
        <v>7</v>
      </c>
      <c r="B59" s="287">
        <v>215</v>
      </c>
      <c r="C59" s="221">
        <f t="shared" si="2"/>
        <v>1505</v>
      </c>
      <c r="D59" s="217"/>
      <c r="E59" s="217"/>
      <c r="F59" s="215"/>
      <c r="G59" s="217"/>
      <c r="H59" s="214"/>
      <c r="I59" s="214"/>
    </row>
    <row r="60" spans="1:9" ht="12.75">
      <c r="A60" s="219">
        <v>8</v>
      </c>
      <c r="B60" s="287">
        <v>208</v>
      </c>
      <c r="C60" s="221">
        <f t="shared" si="2"/>
        <v>1664</v>
      </c>
      <c r="D60" s="217"/>
      <c r="E60" s="217"/>
      <c r="F60" s="215"/>
      <c r="G60" s="217"/>
      <c r="H60" s="214"/>
      <c r="I60" s="214"/>
    </row>
    <row r="61" spans="1:9" ht="12.75">
      <c r="A61" s="219">
        <v>9</v>
      </c>
      <c r="B61" s="287">
        <v>193</v>
      </c>
      <c r="C61" s="221">
        <f t="shared" si="2"/>
        <v>1737</v>
      </c>
      <c r="D61" s="217"/>
      <c r="E61" s="217"/>
      <c r="F61" s="215"/>
      <c r="G61" s="217"/>
      <c r="H61" s="214"/>
      <c r="I61" s="214"/>
    </row>
    <row r="62" spans="1:9" ht="12.75">
      <c r="A62" s="219">
        <v>10</v>
      </c>
      <c r="B62" s="287">
        <v>158</v>
      </c>
      <c r="C62" s="221">
        <f t="shared" si="2"/>
        <v>1580</v>
      </c>
      <c r="D62" s="217"/>
      <c r="E62" s="217"/>
      <c r="F62" s="215"/>
      <c r="G62" s="217"/>
      <c r="H62" s="214"/>
      <c r="I62" s="214"/>
    </row>
    <row r="63" spans="1:9" ht="12.75">
      <c r="A63" s="219">
        <v>11</v>
      </c>
      <c r="B63" s="287">
        <v>92</v>
      </c>
      <c r="C63" s="221">
        <f t="shared" si="2"/>
        <v>1012</v>
      </c>
      <c r="D63" s="217"/>
      <c r="E63" s="217"/>
      <c r="F63" s="215"/>
      <c r="G63" s="217"/>
      <c r="H63" s="214"/>
      <c r="I63" s="214"/>
    </row>
    <row r="64" spans="1:9" ht="12.75">
      <c r="A64" s="219">
        <v>12</v>
      </c>
      <c r="B64" s="287">
        <v>63</v>
      </c>
      <c r="C64" s="221">
        <f t="shared" si="2"/>
        <v>756</v>
      </c>
      <c r="D64" s="217"/>
      <c r="E64" s="217"/>
      <c r="F64" s="215"/>
      <c r="G64" s="217"/>
      <c r="H64" s="214"/>
      <c r="I64" s="214"/>
    </row>
    <row r="65" spans="1:9" ht="12.75">
      <c r="A65" s="219">
        <v>13</v>
      </c>
      <c r="B65" s="287">
        <v>40</v>
      </c>
      <c r="C65" s="221">
        <f t="shared" si="2"/>
        <v>520</v>
      </c>
      <c r="D65" s="217"/>
      <c r="E65" s="217"/>
      <c r="F65" s="215"/>
      <c r="G65" s="217"/>
      <c r="H65" s="214"/>
      <c r="I65" s="214"/>
    </row>
    <row r="66" spans="1:9" ht="12.75">
      <c r="A66" s="219">
        <v>14</v>
      </c>
      <c r="B66" s="287">
        <v>21</v>
      </c>
      <c r="C66" s="221">
        <f t="shared" si="2"/>
        <v>294</v>
      </c>
      <c r="D66" s="217"/>
      <c r="E66" s="217"/>
      <c r="F66" s="215"/>
      <c r="G66" s="217"/>
      <c r="H66" s="214"/>
      <c r="I66" s="214"/>
    </row>
    <row r="67" spans="1:9" ht="12.75">
      <c r="A67" s="219">
        <v>15</v>
      </c>
      <c r="B67" s="287">
        <v>17</v>
      </c>
      <c r="C67" s="221">
        <f t="shared" si="2"/>
        <v>255</v>
      </c>
      <c r="D67" s="217"/>
      <c r="E67" s="217"/>
      <c r="F67" s="215"/>
      <c r="G67" s="217"/>
      <c r="H67" s="214"/>
      <c r="I67" s="214"/>
    </row>
    <row r="68" spans="1:9" ht="12.75">
      <c r="A68" s="219">
        <v>16</v>
      </c>
      <c r="B68" s="287">
        <v>9</v>
      </c>
      <c r="C68" s="221">
        <f t="shared" si="2"/>
        <v>144</v>
      </c>
      <c r="D68" s="217"/>
      <c r="E68" s="217"/>
      <c r="F68" s="215"/>
      <c r="G68" s="217"/>
      <c r="H68" s="214"/>
      <c r="I68" s="214"/>
    </row>
    <row r="69" spans="1:9" ht="12.75">
      <c r="A69" s="219">
        <v>17</v>
      </c>
      <c r="B69" s="287">
        <v>12</v>
      </c>
      <c r="C69" s="221">
        <f t="shared" si="2"/>
        <v>204</v>
      </c>
      <c r="D69" s="217"/>
      <c r="E69" s="217"/>
      <c r="F69" s="215"/>
      <c r="G69" s="217"/>
      <c r="H69" s="214"/>
      <c r="I69" s="214"/>
    </row>
    <row r="70" spans="1:9" ht="12.75">
      <c r="A70" s="219">
        <v>18</v>
      </c>
      <c r="B70" s="287">
        <v>2</v>
      </c>
      <c r="C70" s="221">
        <f t="shared" si="2"/>
        <v>36</v>
      </c>
      <c r="D70" s="217"/>
      <c r="E70" s="217"/>
      <c r="F70" s="215"/>
      <c r="G70" s="217"/>
      <c r="H70" s="214"/>
      <c r="I70" s="214"/>
    </row>
    <row r="71" spans="1:9" ht="12.75">
      <c r="A71" s="219">
        <v>19</v>
      </c>
      <c r="B71" s="313">
        <v>1</v>
      </c>
      <c r="C71" s="230">
        <f t="shared" si="2"/>
        <v>19</v>
      </c>
      <c r="D71" s="217"/>
      <c r="E71" s="217"/>
      <c r="F71" s="215"/>
      <c r="G71" s="217"/>
      <c r="H71" s="214"/>
      <c r="I71" s="214"/>
    </row>
    <row r="72" spans="1:9" ht="12.75">
      <c r="A72" s="219">
        <v>20</v>
      </c>
      <c r="B72" s="229">
        <v>1</v>
      </c>
      <c r="C72" s="230">
        <f t="shared" si="2"/>
        <v>20</v>
      </c>
      <c r="D72" s="217"/>
      <c r="E72" s="217"/>
      <c r="F72" s="215"/>
      <c r="G72" s="217"/>
      <c r="H72" s="214"/>
      <c r="I72" s="214"/>
    </row>
    <row r="73" spans="1:9" ht="12.75">
      <c r="A73" s="219">
        <v>21</v>
      </c>
      <c r="B73" s="229"/>
      <c r="C73" s="230"/>
      <c r="D73" s="217"/>
      <c r="E73" s="217"/>
      <c r="F73" s="215"/>
      <c r="G73" s="217"/>
      <c r="H73" s="214"/>
      <c r="I73" s="214"/>
    </row>
    <row r="74" spans="1:9" ht="12.75">
      <c r="A74" s="219">
        <v>22</v>
      </c>
      <c r="B74" s="229"/>
      <c r="C74" s="230"/>
      <c r="D74" s="217"/>
      <c r="E74" s="217"/>
      <c r="F74" s="215"/>
      <c r="G74" s="217"/>
      <c r="H74" s="214"/>
      <c r="I74" s="214"/>
    </row>
    <row r="75" spans="1:9" ht="12.75">
      <c r="A75" s="219">
        <v>23</v>
      </c>
      <c r="B75" s="229"/>
      <c r="C75" s="230"/>
      <c r="D75" s="217"/>
      <c r="E75" s="217"/>
      <c r="F75" s="215"/>
      <c r="G75" s="217"/>
      <c r="H75" s="214"/>
      <c r="I75" s="214"/>
    </row>
    <row r="76" spans="1:9" ht="12.75">
      <c r="A76" s="219">
        <v>24</v>
      </c>
      <c r="B76" s="229"/>
      <c r="C76" s="230"/>
      <c r="D76" s="217"/>
      <c r="E76" s="217"/>
      <c r="F76" s="215"/>
      <c r="G76" s="217"/>
      <c r="H76" s="214"/>
      <c r="I76" s="214"/>
    </row>
    <row r="77" spans="1:9" ht="12.75">
      <c r="A77" s="219">
        <v>25</v>
      </c>
      <c r="B77" s="229"/>
      <c r="C77" s="230"/>
      <c r="D77" s="217"/>
      <c r="E77" s="217"/>
      <c r="F77" s="215"/>
      <c r="G77" s="217"/>
      <c r="H77" s="214"/>
      <c r="I77" s="214"/>
    </row>
    <row r="78" spans="1:9" ht="13.5" thickBot="1">
      <c r="A78" s="222" t="s">
        <v>2</v>
      </c>
      <c r="B78" s="223">
        <f>SUM(B53:B77)</f>
        <v>2290</v>
      </c>
      <c r="C78" s="224">
        <f>SUM(C53:C77)</f>
        <v>13553</v>
      </c>
      <c r="D78" s="217"/>
      <c r="H78" s="214"/>
      <c r="I78" s="214"/>
    </row>
    <row r="79" spans="1:7" s="14" customFormat="1" ht="12.75">
      <c r="A79" s="208" t="s">
        <v>141</v>
      </c>
      <c r="B79" s="209"/>
      <c r="C79" s="210"/>
      <c r="D79" s="227"/>
      <c r="E79" s="227"/>
      <c r="F79" s="227"/>
      <c r="G79" s="228"/>
    </row>
    <row r="80" spans="1:9" ht="12.75">
      <c r="A80" s="225"/>
      <c r="B80" s="226"/>
      <c r="C80" s="225"/>
      <c r="D80" s="217"/>
      <c r="H80" s="214"/>
      <c r="I80" s="214"/>
    </row>
    <row r="81" spans="1:9" ht="12.75">
      <c r="A81" s="225"/>
      <c r="B81" s="226"/>
      <c r="C81" s="225"/>
      <c r="D81" s="217"/>
      <c r="H81" s="214"/>
      <c r="I81" s="214"/>
    </row>
    <row r="82" spans="1:9" ht="12.75">
      <c r="A82" s="225"/>
      <c r="B82" s="226"/>
      <c r="C82" s="225"/>
      <c r="D82" s="217"/>
      <c r="H82" s="214"/>
      <c r="I82" s="214"/>
    </row>
    <row r="83" spans="1:9" ht="12.75">
      <c r="A83" s="225"/>
      <c r="B83" s="226"/>
      <c r="C83" s="225"/>
      <c r="D83" s="217"/>
      <c r="H83" s="214"/>
      <c r="I83" s="214"/>
    </row>
    <row r="84" spans="1:9" ht="12.75">
      <c r="A84" s="225"/>
      <c r="B84" s="226"/>
      <c r="C84" s="225"/>
      <c r="D84" s="217"/>
      <c r="H84" s="214"/>
      <c r="I84" s="214"/>
    </row>
    <row r="85" spans="1:9" ht="12.75">
      <c r="A85" s="225"/>
      <c r="B85" s="226"/>
      <c r="C85" s="225"/>
      <c r="D85" s="217"/>
      <c r="H85" s="214"/>
      <c r="I85" s="214"/>
    </row>
    <row r="86" spans="1:9" ht="12.75">
      <c r="A86" s="225"/>
      <c r="B86" s="226"/>
      <c r="C86" s="225"/>
      <c r="D86" s="217"/>
      <c r="H86" s="214"/>
      <c r="I86" s="214"/>
    </row>
    <row r="87" spans="1:9" ht="12.75">
      <c r="A87" s="225"/>
      <c r="B87" s="226"/>
      <c r="C87" s="225"/>
      <c r="D87" s="217"/>
      <c r="H87" s="214"/>
      <c r="I87" s="214"/>
    </row>
    <row r="88" spans="1:9" ht="12.75">
      <c r="A88" s="225"/>
      <c r="B88" s="226"/>
      <c r="C88" s="225"/>
      <c r="D88" s="217"/>
      <c r="H88" s="214"/>
      <c r="I88" s="214"/>
    </row>
    <row r="89" spans="1:9" ht="12.75">
      <c r="A89" s="225"/>
      <c r="B89" s="226"/>
      <c r="C89" s="225"/>
      <c r="D89" s="217"/>
      <c r="H89" s="214"/>
      <c r="I89" s="214"/>
    </row>
    <row r="90" spans="1:9" ht="12.75">
      <c r="A90" s="225"/>
      <c r="B90" s="226"/>
      <c r="C90" s="225"/>
      <c r="D90" s="217"/>
      <c r="H90" s="214"/>
      <c r="I90" s="214"/>
    </row>
    <row r="91" spans="1:9" ht="12.75">
      <c r="A91" s="225"/>
      <c r="B91" s="226"/>
      <c r="C91" s="225"/>
      <c r="D91" s="217"/>
      <c r="H91" s="214"/>
      <c r="I91" s="214"/>
    </row>
    <row r="92" spans="1:9" ht="12.75">
      <c r="A92" s="225"/>
      <c r="B92" s="226"/>
      <c r="C92" s="225"/>
      <c r="D92" s="217"/>
      <c r="H92" s="214"/>
      <c r="I92" s="214"/>
    </row>
    <row r="93" spans="1:9" ht="12.75">
      <c r="A93" s="225"/>
      <c r="B93" s="226"/>
      <c r="C93" s="225"/>
      <c r="D93" s="217"/>
      <c r="H93" s="214"/>
      <c r="I93" s="214"/>
    </row>
    <row r="94" spans="1:9" ht="12.75">
      <c r="A94" s="225"/>
      <c r="B94" s="226"/>
      <c r="C94" s="225"/>
      <c r="D94" s="217"/>
      <c r="H94" s="214"/>
      <c r="I94" s="214"/>
    </row>
    <row r="95" spans="1:9" ht="12.75">
      <c r="A95" s="225"/>
      <c r="B95" s="226"/>
      <c r="C95" s="225"/>
      <c r="D95" s="217"/>
      <c r="H95" s="214"/>
      <c r="I95" s="214"/>
    </row>
    <row r="96" spans="1:7" s="14" customFormat="1" ht="12.75">
      <c r="A96" s="206"/>
      <c r="B96" s="79"/>
      <c r="C96" s="79"/>
      <c r="D96" s="80"/>
      <c r="E96" s="80"/>
      <c r="F96" s="207"/>
      <c r="G96" s="207"/>
    </row>
    <row r="97" ht="13.5" thickBot="1"/>
    <row r="98" spans="1:7" s="14" customFormat="1" ht="13.5" thickBot="1">
      <c r="A98" s="23" t="s">
        <v>142</v>
      </c>
      <c r="B98" s="24"/>
      <c r="C98" s="26"/>
      <c r="D98" s="154"/>
      <c r="E98" s="154"/>
      <c r="F98" s="154"/>
      <c r="G98" s="207"/>
    </row>
    <row r="99" spans="1:3" ht="12.75">
      <c r="A99" s="231" t="s">
        <v>53</v>
      </c>
      <c r="B99" s="232" t="s">
        <v>55</v>
      </c>
      <c r="C99" s="245" t="s">
        <v>52</v>
      </c>
    </row>
    <row r="100" spans="1:3" ht="12.75">
      <c r="A100" s="234">
        <v>1</v>
      </c>
      <c r="B100" s="291">
        <v>188</v>
      </c>
      <c r="C100" s="246">
        <f>A100*B100</f>
        <v>188</v>
      </c>
    </row>
    <row r="101" spans="1:3" ht="12.75">
      <c r="A101" s="234">
        <v>2</v>
      </c>
      <c r="B101" s="291">
        <v>162</v>
      </c>
      <c r="C101" s="246">
        <f aca="true" t="shared" si="3" ref="C101:C124">A101*B101</f>
        <v>324</v>
      </c>
    </row>
    <row r="102" spans="1:3" ht="12.75">
      <c r="A102" s="234">
        <v>3</v>
      </c>
      <c r="B102" s="291">
        <v>157</v>
      </c>
      <c r="C102" s="246">
        <f t="shared" si="3"/>
        <v>471</v>
      </c>
    </row>
    <row r="103" spans="1:3" ht="12.75">
      <c r="A103" s="234">
        <v>4</v>
      </c>
      <c r="B103" s="291">
        <v>155</v>
      </c>
      <c r="C103" s="246">
        <f t="shared" si="3"/>
        <v>620</v>
      </c>
    </row>
    <row r="104" spans="1:3" ht="12.75">
      <c r="A104" s="234">
        <v>5</v>
      </c>
      <c r="B104" s="291">
        <v>158</v>
      </c>
      <c r="C104" s="246">
        <f t="shared" si="3"/>
        <v>790</v>
      </c>
    </row>
    <row r="105" spans="1:3" ht="12.75">
      <c r="A105" s="234">
        <v>6</v>
      </c>
      <c r="B105" s="291">
        <v>165</v>
      </c>
      <c r="C105" s="246">
        <f t="shared" si="3"/>
        <v>990</v>
      </c>
    </row>
    <row r="106" spans="1:3" ht="12.75">
      <c r="A106" s="234">
        <v>7</v>
      </c>
      <c r="B106" s="291">
        <v>174</v>
      </c>
      <c r="C106" s="246">
        <f t="shared" si="3"/>
        <v>1218</v>
      </c>
    </row>
    <row r="107" spans="1:3" ht="12.75">
      <c r="A107" s="234">
        <v>8</v>
      </c>
      <c r="B107" s="291">
        <v>191</v>
      </c>
      <c r="C107" s="246">
        <f t="shared" si="3"/>
        <v>1528</v>
      </c>
    </row>
    <row r="108" spans="1:3" ht="12.75">
      <c r="A108" s="234">
        <v>9</v>
      </c>
      <c r="B108" s="291">
        <v>143</v>
      </c>
      <c r="C108" s="246">
        <f t="shared" si="3"/>
        <v>1287</v>
      </c>
    </row>
    <row r="109" spans="1:3" ht="12.75">
      <c r="A109" s="234">
        <v>10</v>
      </c>
      <c r="B109" s="291">
        <v>177</v>
      </c>
      <c r="C109" s="246">
        <f t="shared" si="3"/>
        <v>1770</v>
      </c>
    </row>
    <row r="110" spans="1:3" ht="12.75">
      <c r="A110" s="234">
        <v>11</v>
      </c>
      <c r="B110" s="291">
        <v>147</v>
      </c>
      <c r="C110" s="246">
        <f t="shared" si="3"/>
        <v>1617</v>
      </c>
    </row>
    <row r="111" spans="1:3" ht="12.75">
      <c r="A111" s="234">
        <v>12</v>
      </c>
      <c r="B111" s="291">
        <v>110</v>
      </c>
      <c r="C111" s="246">
        <f t="shared" si="3"/>
        <v>1320</v>
      </c>
    </row>
    <row r="112" spans="1:3" ht="12.75">
      <c r="A112" s="234">
        <v>13</v>
      </c>
      <c r="B112" s="291">
        <v>84</v>
      </c>
      <c r="C112" s="246">
        <f t="shared" si="3"/>
        <v>1092</v>
      </c>
    </row>
    <row r="113" spans="1:3" ht="12.75">
      <c r="A113" s="234">
        <v>14</v>
      </c>
      <c r="B113" s="291">
        <v>70</v>
      </c>
      <c r="C113" s="246">
        <f t="shared" si="3"/>
        <v>980</v>
      </c>
    </row>
    <row r="114" spans="1:3" ht="12.75">
      <c r="A114" s="234">
        <v>15</v>
      </c>
      <c r="B114" s="291">
        <v>51</v>
      </c>
      <c r="C114" s="246">
        <f t="shared" si="3"/>
        <v>765</v>
      </c>
    </row>
    <row r="115" spans="1:3" ht="12.75">
      <c r="A115" s="234">
        <v>16</v>
      </c>
      <c r="B115" s="291">
        <v>34</v>
      </c>
      <c r="C115" s="246">
        <f t="shared" si="3"/>
        <v>544</v>
      </c>
    </row>
    <row r="116" spans="1:3" ht="12.75">
      <c r="A116" s="234">
        <v>17</v>
      </c>
      <c r="B116" s="291">
        <v>14</v>
      </c>
      <c r="C116" s="246">
        <f t="shared" si="3"/>
        <v>238</v>
      </c>
    </row>
    <row r="117" spans="1:3" ht="12.75">
      <c r="A117" s="234">
        <v>18</v>
      </c>
      <c r="B117" s="291">
        <v>11</v>
      </c>
      <c r="C117" s="246">
        <f t="shared" si="3"/>
        <v>198</v>
      </c>
    </row>
    <row r="118" spans="1:3" ht="12.75">
      <c r="A118" s="234">
        <v>19</v>
      </c>
      <c r="B118" s="291">
        <v>13</v>
      </c>
      <c r="C118" s="246">
        <f t="shared" si="3"/>
        <v>247</v>
      </c>
    </row>
    <row r="119" spans="1:3" ht="12.75">
      <c r="A119" s="234">
        <v>20</v>
      </c>
      <c r="B119" s="291">
        <v>3</v>
      </c>
      <c r="C119" s="246">
        <f t="shared" si="3"/>
        <v>60</v>
      </c>
    </row>
    <row r="120" spans="1:3" ht="12.75">
      <c r="A120" s="234">
        <v>21</v>
      </c>
      <c r="B120" s="291">
        <v>4</v>
      </c>
      <c r="C120" s="246">
        <f t="shared" si="3"/>
        <v>84</v>
      </c>
    </row>
    <row r="121" spans="1:3" ht="12.75">
      <c r="A121" s="234">
        <v>22</v>
      </c>
      <c r="B121" s="291">
        <v>1</v>
      </c>
      <c r="C121" s="246">
        <f t="shared" si="3"/>
        <v>22</v>
      </c>
    </row>
    <row r="122" spans="1:3" ht="12.75">
      <c r="A122" s="234">
        <v>23</v>
      </c>
      <c r="B122" s="218">
        <v>0</v>
      </c>
      <c r="C122" s="246">
        <f t="shared" si="3"/>
        <v>0</v>
      </c>
    </row>
    <row r="123" spans="1:3" ht="12.75">
      <c r="A123" s="234">
        <v>24</v>
      </c>
      <c r="B123" s="235">
        <v>0</v>
      </c>
      <c r="C123" s="246">
        <f t="shared" si="3"/>
        <v>0</v>
      </c>
    </row>
    <row r="124" spans="1:3" ht="12.75">
      <c r="A124" s="234">
        <v>25</v>
      </c>
      <c r="B124" s="291">
        <v>0</v>
      </c>
      <c r="C124" s="246">
        <f t="shared" si="3"/>
        <v>0</v>
      </c>
    </row>
    <row r="125" spans="1:3" ht="13.5" thickBot="1">
      <c r="A125" s="238" t="s">
        <v>2</v>
      </c>
      <c r="B125" s="223">
        <f>SUM(B100:B124)</f>
        <v>2212</v>
      </c>
      <c r="C125" s="247">
        <f>SUM(C100:C124)</f>
        <v>16353</v>
      </c>
    </row>
    <row r="126" spans="1:7" s="14" customFormat="1" ht="12.75">
      <c r="A126" s="208" t="s">
        <v>142</v>
      </c>
      <c r="B126" s="209"/>
      <c r="C126" s="210"/>
      <c r="D126" s="227"/>
      <c r="E126" s="227"/>
      <c r="F126" s="227"/>
      <c r="G126" s="228"/>
    </row>
    <row r="127" spans="1:9" ht="12.75">
      <c r="A127" s="225"/>
      <c r="B127" s="226"/>
      <c r="C127" s="225"/>
      <c r="D127" s="217"/>
      <c r="H127" s="214"/>
      <c r="I127" s="214"/>
    </row>
    <row r="128" spans="1:9" ht="12.75">
      <c r="A128" s="225"/>
      <c r="B128" s="226"/>
      <c r="C128" s="225"/>
      <c r="D128" s="217"/>
      <c r="H128" s="214"/>
      <c r="I128" s="214"/>
    </row>
    <row r="129" spans="1:9" ht="12.75">
      <c r="A129" s="225"/>
      <c r="B129" s="226"/>
      <c r="C129" s="225"/>
      <c r="D129" s="217"/>
      <c r="H129" s="214"/>
      <c r="I129" s="214"/>
    </row>
    <row r="130" spans="1:9" ht="12.75">
      <c r="A130" s="225"/>
      <c r="B130" s="226"/>
      <c r="C130" s="225"/>
      <c r="D130" s="217"/>
      <c r="H130" s="214"/>
      <c r="I130" s="214"/>
    </row>
    <row r="131" spans="1:9" ht="12.75">
      <c r="A131" s="225"/>
      <c r="B131" s="226"/>
      <c r="C131" s="225"/>
      <c r="D131" s="217"/>
      <c r="H131" s="214"/>
      <c r="I131" s="214"/>
    </row>
    <row r="132" spans="1:9" ht="12.75">
      <c r="A132" s="225"/>
      <c r="B132" s="226"/>
      <c r="C132" s="225"/>
      <c r="D132" s="217"/>
      <c r="H132" s="214"/>
      <c r="I132" s="214"/>
    </row>
    <row r="133" spans="1:9" ht="12.75">
      <c r="A133" s="225"/>
      <c r="B133" s="226"/>
      <c r="C133" s="225"/>
      <c r="D133" s="217"/>
      <c r="H133" s="214"/>
      <c r="I133" s="214"/>
    </row>
    <row r="134" spans="1:9" ht="12.75">
      <c r="A134" s="225"/>
      <c r="B134" s="226"/>
      <c r="C134" s="225"/>
      <c r="D134" s="217"/>
      <c r="H134" s="214"/>
      <c r="I134" s="214"/>
    </row>
    <row r="135" spans="1:9" ht="12.75">
      <c r="A135" s="225"/>
      <c r="B135" s="226"/>
      <c r="C135" s="225"/>
      <c r="D135" s="217"/>
      <c r="H135" s="214"/>
      <c r="I135" s="214"/>
    </row>
    <row r="136" spans="1:9" ht="12.75">
      <c r="A136" s="225"/>
      <c r="B136" s="226"/>
      <c r="C136" s="225"/>
      <c r="D136" s="217"/>
      <c r="H136" s="214"/>
      <c r="I136" s="214"/>
    </row>
    <row r="137" spans="1:9" ht="12.75">
      <c r="A137" s="225"/>
      <c r="B137" s="226"/>
      <c r="C137" s="225"/>
      <c r="D137" s="217"/>
      <c r="H137" s="214"/>
      <c r="I137" s="214"/>
    </row>
    <row r="138" spans="1:9" ht="12.75">
      <c r="A138" s="225"/>
      <c r="B138" s="226"/>
      <c r="C138" s="225"/>
      <c r="D138" s="217"/>
      <c r="H138" s="214"/>
      <c r="I138" s="214"/>
    </row>
    <row r="139" spans="1:9" ht="12.75">
      <c r="A139" s="225"/>
      <c r="B139" s="226"/>
      <c r="C139" s="225"/>
      <c r="D139" s="217"/>
      <c r="H139" s="214"/>
      <c r="I139" s="214"/>
    </row>
    <row r="140" spans="1:9" ht="12.75">
      <c r="A140" s="225"/>
      <c r="B140" s="226"/>
      <c r="C140" s="225"/>
      <c r="D140" s="217"/>
      <c r="H140" s="214"/>
      <c r="I140" s="214"/>
    </row>
    <row r="141" spans="1:9" ht="12.75">
      <c r="A141" s="225"/>
      <c r="B141" s="226"/>
      <c r="C141" s="225"/>
      <c r="D141" s="217"/>
      <c r="H141" s="214"/>
      <c r="I141" s="214"/>
    </row>
    <row r="142" spans="1:9" ht="12.75">
      <c r="A142" s="225"/>
      <c r="B142" s="226"/>
      <c r="C142" s="225"/>
      <c r="D142" s="217"/>
      <c r="H142" s="214"/>
      <c r="I142" s="214"/>
    </row>
    <row r="143" spans="1:7" s="14" customFormat="1" ht="12.75">
      <c r="A143" s="206"/>
      <c r="B143" s="79"/>
      <c r="C143" s="79"/>
      <c r="D143" s="80"/>
      <c r="E143" s="80"/>
      <c r="F143" s="207"/>
      <c r="G143" s="207"/>
    </row>
    <row r="144" ht="13.5" thickBot="1"/>
    <row r="145" spans="1:7" s="14" customFormat="1" ht="13.5" thickBot="1">
      <c r="A145" s="240" t="s">
        <v>143</v>
      </c>
      <c r="B145" s="24"/>
      <c r="C145" s="26"/>
      <c r="D145" s="154"/>
      <c r="E145" s="154"/>
      <c r="F145" s="154"/>
      <c r="G145" s="207"/>
    </row>
    <row r="146" spans="1:3" ht="12.75">
      <c r="A146" s="231" t="s">
        <v>53</v>
      </c>
      <c r="B146" s="232" t="s">
        <v>55</v>
      </c>
      <c r="C146" s="233" t="s">
        <v>52</v>
      </c>
    </row>
    <row r="147" spans="1:3" ht="12.75">
      <c r="A147" s="234">
        <v>1</v>
      </c>
      <c r="B147" s="236">
        <v>767</v>
      </c>
      <c r="C147" s="236">
        <f>A147*B147</f>
        <v>767</v>
      </c>
    </row>
    <row r="148" spans="1:3" ht="12.75">
      <c r="A148" s="234">
        <v>2</v>
      </c>
      <c r="B148" s="236">
        <v>271</v>
      </c>
      <c r="C148" s="236">
        <f aca="true" t="shared" si="4" ref="C148:C171">A148*B148</f>
        <v>542</v>
      </c>
    </row>
    <row r="149" spans="1:3" ht="12.75">
      <c r="A149" s="234">
        <v>3</v>
      </c>
      <c r="B149" s="236">
        <v>203</v>
      </c>
      <c r="C149" s="236">
        <f t="shared" si="4"/>
        <v>609</v>
      </c>
    </row>
    <row r="150" spans="1:3" ht="12.75">
      <c r="A150" s="234">
        <v>4</v>
      </c>
      <c r="B150" s="236">
        <v>234</v>
      </c>
      <c r="C150" s="236">
        <f t="shared" si="4"/>
        <v>936</v>
      </c>
    </row>
    <row r="151" spans="1:3" ht="12.75">
      <c r="A151" s="234">
        <v>5</v>
      </c>
      <c r="B151" s="236">
        <v>211</v>
      </c>
      <c r="C151" s="236">
        <f t="shared" si="4"/>
        <v>1055</v>
      </c>
    </row>
    <row r="152" spans="1:3" ht="12.75">
      <c r="A152" s="234">
        <v>6</v>
      </c>
      <c r="B152" s="236">
        <v>221</v>
      </c>
      <c r="C152" s="236">
        <f t="shared" si="4"/>
        <v>1326</v>
      </c>
    </row>
    <row r="153" spans="1:3" ht="12.75">
      <c r="A153" s="234">
        <v>7</v>
      </c>
      <c r="B153" s="236">
        <v>210</v>
      </c>
      <c r="C153" s="236">
        <f t="shared" si="4"/>
        <v>1470</v>
      </c>
    </row>
    <row r="154" spans="1:3" ht="12.75">
      <c r="A154" s="234">
        <v>8</v>
      </c>
      <c r="B154" s="236">
        <v>153</v>
      </c>
      <c r="C154" s="236">
        <f t="shared" si="4"/>
        <v>1224</v>
      </c>
    </row>
    <row r="155" spans="1:3" ht="12.75">
      <c r="A155" s="234">
        <v>9</v>
      </c>
      <c r="B155" s="236">
        <v>135</v>
      </c>
      <c r="C155" s="236">
        <f t="shared" si="4"/>
        <v>1215</v>
      </c>
    </row>
    <row r="156" spans="1:3" ht="12.75">
      <c r="A156" s="234">
        <v>10</v>
      </c>
      <c r="B156" s="236">
        <v>88</v>
      </c>
      <c r="C156" s="236">
        <f t="shared" si="4"/>
        <v>880</v>
      </c>
    </row>
    <row r="157" spans="1:3" ht="12.75">
      <c r="A157" s="234">
        <v>11</v>
      </c>
      <c r="B157" s="236">
        <v>61</v>
      </c>
      <c r="C157" s="236">
        <f t="shared" si="4"/>
        <v>671</v>
      </c>
    </row>
    <row r="158" spans="1:3" ht="12.75">
      <c r="A158" s="234">
        <v>12</v>
      </c>
      <c r="B158" s="236">
        <v>37</v>
      </c>
      <c r="C158" s="236">
        <f t="shared" si="4"/>
        <v>444</v>
      </c>
    </row>
    <row r="159" spans="1:3" ht="12.75">
      <c r="A159" s="234">
        <v>13</v>
      </c>
      <c r="B159" s="236">
        <v>21</v>
      </c>
      <c r="C159" s="236">
        <f t="shared" si="4"/>
        <v>273</v>
      </c>
    </row>
    <row r="160" spans="1:3" ht="12.75">
      <c r="A160" s="234">
        <v>14</v>
      </c>
      <c r="B160" s="236">
        <v>8</v>
      </c>
      <c r="C160" s="236">
        <f t="shared" si="4"/>
        <v>112</v>
      </c>
    </row>
    <row r="161" spans="1:3" ht="12.75">
      <c r="A161" s="234">
        <v>15</v>
      </c>
      <c r="B161" s="236">
        <v>2</v>
      </c>
      <c r="C161" s="236">
        <f t="shared" si="4"/>
        <v>30</v>
      </c>
    </row>
    <row r="162" spans="1:3" ht="12.75">
      <c r="A162" s="234">
        <v>16</v>
      </c>
      <c r="B162" s="236">
        <v>3</v>
      </c>
      <c r="C162" s="236">
        <f t="shared" si="4"/>
        <v>48</v>
      </c>
    </row>
    <row r="163" spans="1:3" ht="12.75">
      <c r="A163" s="234">
        <v>17</v>
      </c>
      <c r="B163" s="236">
        <v>0</v>
      </c>
      <c r="C163" s="236">
        <f t="shared" si="4"/>
        <v>0</v>
      </c>
    </row>
    <row r="164" spans="1:3" ht="12.75">
      <c r="A164" s="234">
        <v>18</v>
      </c>
      <c r="B164" s="236">
        <v>1</v>
      </c>
      <c r="C164" s="236">
        <f t="shared" si="4"/>
        <v>18</v>
      </c>
    </row>
    <row r="165" spans="1:3" ht="12.75">
      <c r="A165" s="234">
        <v>19</v>
      </c>
      <c r="B165" s="236">
        <v>1</v>
      </c>
      <c r="C165" s="236">
        <f t="shared" si="4"/>
        <v>19</v>
      </c>
    </row>
    <row r="166" spans="1:3" ht="12.75">
      <c r="A166" s="234">
        <v>20</v>
      </c>
      <c r="B166" s="237"/>
      <c r="C166" s="236">
        <f t="shared" si="4"/>
        <v>0</v>
      </c>
    </row>
    <row r="167" spans="1:3" ht="12.75">
      <c r="A167" s="234">
        <v>21</v>
      </c>
      <c r="B167" s="237"/>
      <c r="C167" s="236">
        <f t="shared" si="4"/>
        <v>0</v>
      </c>
    </row>
    <row r="168" spans="1:3" ht="12.75">
      <c r="A168" s="234">
        <v>22</v>
      </c>
      <c r="B168" s="237"/>
      <c r="C168" s="236">
        <f t="shared" si="4"/>
        <v>0</v>
      </c>
    </row>
    <row r="169" spans="1:3" ht="12.75">
      <c r="A169" s="234">
        <v>23</v>
      </c>
      <c r="B169" s="237"/>
      <c r="C169" s="236">
        <f t="shared" si="4"/>
        <v>0</v>
      </c>
    </row>
    <row r="170" spans="1:3" ht="12.75">
      <c r="A170" s="234">
        <v>24</v>
      </c>
      <c r="B170" s="237"/>
      <c r="C170" s="236">
        <f t="shared" si="4"/>
        <v>0</v>
      </c>
    </row>
    <row r="171" spans="1:3" ht="12.75">
      <c r="A171" s="241">
        <v>25</v>
      </c>
      <c r="B171" s="237"/>
      <c r="C171" s="236">
        <f t="shared" si="4"/>
        <v>0</v>
      </c>
    </row>
    <row r="172" spans="1:3" ht="13.5" thickBot="1">
      <c r="A172" s="238" t="s">
        <v>2</v>
      </c>
      <c r="B172" s="223">
        <f>SUM(B147:B171)</f>
        <v>2627</v>
      </c>
      <c r="C172" s="239">
        <f>SUM(C147:C171)</f>
        <v>11639</v>
      </c>
    </row>
    <row r="173" spans="1:7" s="14" customFormat="1" ht="12.75">
      <c r="A173" s="208" t="s">
        <v>144</v>
      </c>
      <c r="B173" s="209"/>
      <c r="C173" s="210"/>
      <c r="D173" s="227"/>
      <c r="E173" s="227"/>
      <c r="F173" s="227"/>
      <c r="G173" s="228"/>
    </row>
    <row r="174" spans="1:9" ht="12.75">
      <c r="A174" s="225"/>
      <c r="B174" s="226"/>
      <c r="C174" s="225"/>
      <c r="D174" s="217"/>
      <c r="H174" s="214"/>
      <c r="I174" s="214"/>
    </row>
    <row r="175" spans="1:9" ht="12.75">
      <c r="A175" s="225"/>
      <c r="B175" s="226"/>
      <c r="C175" s="225"/>
      <c r="D175" s="217"/>
      <c r="H175" s="214"/>
      <c r="I175" s="214"/>
    </row>
    <row r="176" spans="1:9" ht="12.75">
      <c r="A176" s="225"/>
      <c r="B176" s="226"/>
      <c r="C176" s="225"/>
      <c r="D176" s="217"/>
      <c r="H176" s="214"/>
      <c r="I176" s="214"/>
    </row>
    <row r="177" spans="1:9" ht="12.75">
      <c r="A177" s="225"/>
      <c r="B177" s="226"/>
      <c r="C177" s="225"/>
      <c r="D177" s="217"/>
      <c r="H177" s="214"/>
      <c r="I177" s="214"/>
    </row>
    <row r="178" spans="1:9" ht="12.75">
      <c r="A178" s="225"/>
      <c r="B178" s="226"/>
      <c r="C178" s="225"/>
      <c r="D178" s="217"/>
      <c r="H178" s="214"/>
      <c r="I178" s="214"/>
    </row>
    <row r="179" spans="1:9" ht="12.75">
      <c r="A179" s="225"/>
      <c r="B179" s="226"/>
      <c r="C179" s="225"/>
      <c r="D179" s="217"/>
      <c r="H179" s="214"/>
      <c r="I179" s="214"/>
    </row>
    <row r="180" spans="1:9" ht="12.75">
      <c r="A180" s="225"/>
      <c r="B180" s="226"/>
      <c r="C180" s="225"/>
      <c r="D180" s="217"/>
      <c r="H180" s="214"/>
      <c r="I180" s="214"/>
    </row>
    <row r="181" spans="1:9" ht="12.75">
      <c r="A181" s="225"/>
      <c r="B181" s="226"/>
      <c r="C181" s="225"/>
      <c r="D181" s="217"/>
      <c r="H181" s="214"/>
      <c r="I181" s="214"/>
    </row>
    <row r="182" spans="1:9" ht="12.75">
      <c r="A182" s="225"/>
      <c r="B182" s="226"/>
      <c r="C182" s="225"/>
      <c r="D182" s="217"/>
      <c r="H182" s="214"/>
      <c r="I182" s="214"/>
    </row>
    <row r="183" spans="1:9" ht="12.75">
      <c r="A183" s="225"/>
      <c r="B183" s="226"/>
      <c r="C183" s="225"/>
      <c r="D183" s="217"/>
      <c r="H183" s="214"/>
      <c r="I183" s="214"/>
    </row>
    <row r="184" spans="1:9" ht="12.75">
      <c r="A184" s="225"/>
      <c r="B184" s="226"/>
      <c r="C184" s="225"/>
      <c r="D184" s="217"/>
      <c r="H184" s="214"/>
      <c r="I184" s="214"/>
    </row>
    <row r="185" spans="1:9" ht="12.75">
      <c r="A185" s="225"/>
      <c r="B185" s="226"/>
      <c r="C185" s="225"/>
      <c r="D185" s="217"/>
      <c r="H185" s="214"/>
      <c r="I185" s="214"/>
    </row>
    <row r="186" spans="1:9" ht="12.75">
      <c r="A186" s="225"/>
      <c r="B186" s="226"/>
      <c r="C186" s="225"/>
      <c r="D186" s="217"/>
      <c r="H186" s="214"/>
      <c r="I186" s="214"/>
    </row>
    <row r="187" spans="1:9" ht="12.75">
      <c r="A187" s="225"/>
      <c r="B187" s="226"/>
      <c r="C187" s="225"/>
      <c r="D187" s="217"/>
      <c r="H187" s="214"/>
      <c r="I187" s="214"/>
    </row>
    <row r="188" spans="1:9" ht="12.75">
      <c r="A188" s="225"/>
      <c r="B188" s="226"/>
      <c r="C188" s="225"/>
      <c r="D188" s="217"/>
      <c r="H188" s="214"/>
      <c r="I188" s="214"/>
    </row>
    <row r="189" spans="1:9" ht="12.75">
      <c r="A189" s="225"/>
      <c r="B189" s="226"/>
      <c r="C189" s="225"/>
      <c r="D189" s="217"/>
      <c r="H189" s="214"/>
      <c r="I189" s="214"/>
    </row>
    <row r="190" spans="1:7" s="14" customFormat="1" ht="12.75">
      <c r="A190" s="206"/>
      <c r="B190" s="79"/>
      <c r="C190" s="79"/>
      <c r="D190" s="80"/>
      <c r="E190" s="80"/>
      <c r="F190" s="207"/>
      <c r="G190" s="207"/>
    </row>
    <row r="191" spans="1:7" s="14" customFormat="1" ht="12.75">
      <c r="A191" s="206"/>
      <c r="B191" s="79"/>
      <c r="C191" s="79"/>
      <c r="D191" s="80"/>
      <c r="E191" s="80"/>
      <c r="F191" s="207"/>
      <c r="G191" s="207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78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85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110</v>
      </c>
      <c r="B7" s="168"/>
      <c r="C7" s="169"/>
      <c r="D7" s="170">
        <f>D39+D70+D101</f>
        <v>4348</v>
      </c>
      <c r="E7" s="170">
        <f>E39+E70+E101</f>
        <v>4558</v>
      </c>
      <c r="F7" s="171">
        <f>D7+E7</f>
        <v>8906</v>
      </c>
      <c r="G7" s="172"/>
    </row>
    <row r="8" spans="1:7" ht="15" customHeight="1">
      <c r="A8" s="176" t="s">
        <v>111</v>
      </c>
      <c r="B8" s="177"/>
      <c r="C8" s="178"/>
      <c r="D8" s="252">
        <v>0</v>
      </c>
      <c r="E8" s="170">
        <f aca="true" t="shared" si="0" ref="E8:E14">E40+E71+E102</f>
        <v>3166</v>
      </c>
      <c r="F8" s="171">
        <f aca="true" t="shared" si="1" ref="F8:F14">D8+E8</f>
        <v>3166</v>
      </c>
      <c r="G8" s="172"/>
    </row>
    <row r="9" spans="1:7" ht="15" customHeight="1">
      <c r="A9" s="176" t="s">
        <v>59</v>
      </c>
      <c r="B9" s="177"/>
      <c r="C9" s="178"/>
      <c r="D9" s="170">
        <f>D41+D72+D103</f>
        <v>1433</v>
      </c>
      <c r="E9" s="170">
        <f t="shared" si="0"/>
        <v>2514</v>
      </c>
      <c r="F9" s="171">
        <f t="shared" si="1"/>
        <v>3947</v>
      </c>
      <c r="G9" s="172"/>
    </row>
    <row r="10" spans="1:7" ht="12.75">
      <c r="A10" s="173" t="s">
        <v>60</v>
      </c>
      <c r="B10" s="174"/>
      <c r="C10" s="175"/>
      <c r="D10" s="170">
        <f>D42+D73+D104</f>
        <v>779</v>
      </c>
      <c r="E10" s="170">
        <f t="shared" si="0"/>
        <v>905</v>
      </c>
      <c r="F10" s="171">
        <f t="shared" si="1"/>
        <v>1684</v>
      </c>
      <c r="G10" s="172"/>
    </row>
    <row r="11" spans="1:7" ht="15" customHeight="1">
      <c r="A11" s="176" t="s">
        <v>61</v>
      </c>
      <c r="B11" s="177"/>
      <c r="C11" s="178"/>
      <c r="D11" s="170">
        <f>D43+D74+D105</f>
        <v>63</v>
      </c>
      <c r="E11" s="170">
        <f t="shared" si="0"/>
        <v>862</v>
      </c>
      <c r="F11" s="171">
        <f t="shared" si="1"/>
        <v>925</v>
      </c>
      <c r="G11" s="172"/>
    </row>
    <row r="12" spans="1:7" ht="15" customHeight="1">
      <c r="A12" s="176" t="s">
        <v>62</v>
      </c>
      <c r="B12" s="177"/>
      <c r="C12" s="178"/>
      <c r="D12" s="170">
        <f>D44+D75+D106</f>
        <v>1032</v>
      </c>
      <c r="E12" s="170">
        <f t="shared" si="0"/>
        <v>965</v>
      </c>
      <c r="F12" s="171">
        <f t="shared" si="1"/>
        <v>1997</v>
      </c>
      <c r="G12" s="172"/>
    </row>
    <row r="13" spans="1:7" ht="12.75">
      <c r="A13" s="179" t="s">
        <v>63</v>
      </c>
      <c r="B13" s="174"/>
      <c r="C13" s="175"/>
      <c r="D13" s="170">
        <f>D45+D76+D107</f>
        <v>508</v>
      </c>
      <c r="E13" s="170">
        <f t="shared" si="0"/>
        <v>589</v>
      </c>
      <c r="F13" s="171">
        <f t="shared" si="1"/>
        <v>1097</v>
      </c>
      <c r="G13" s="172"/>
    </row>
    <row r="14" spans="1:7" ht="12.75">
      <c r="A14" s="180" t="s">
        <v>64</v>
      </c>
      <c r="B14" s="181"/>
      <c r="C14" s="182"/>
      <c r="D14" s="170">
        <f>D46+D108+D77</f>
        <v>213</v>
      </c>
      <c r="E14" s="170">
        <f t="shared" si="0"/>
        <v>356</v>
      </c>
      <c r="F14" s="171">
        <f t="shared" si="1"/>
        <v>569</v>
      </c>
      <c r="G14" s="172"/>
    </row>
    <row r="15" spans="1:7" ht="12.75">
      <c r="A15" s="183" t="s">
        <v>26</v>
      </c>
      <c r="B15" s="184"/>
      <c r="C15" s="185"/>
      <c r="D15" s="186">
        <f>SUM(D7:D14)</f>
        <v>8376</v>
      </c>
      <c r="E15" s="187">
        <f>SUM(E7:E14)</f>
        <v>13915</v>
      </c>
      <c r="F15" s="187">
        <f>SUM(F7:F14)</f>
        <v>22291</v>
      </c>
      <c r="G15" s="189"/>
    </row>
    <row r="16" spans="1:7" s="14" customFormat="1" ht="12.75">
      <c r="A16" s="250"/>
      <c r="B16" s="251"/>
      <c r="C16" s="251"/>
      <c r="D16" s="251"/>
      <c r="E16" s="251"/>
      <c r="F16" s="251"/>
      <c r="G16" s="251"/>
    </row>
    <row r="17" spans="1:7" s="14" customFormat="1" ht="12.75">
      <c r="A17" s="250"/>
      <c r="B17" s="251"/>
      <c r="C17" s="251"/>
      <c r="D17" s="251"/>
      <c r="E17" s="251"/>
      <c r="F17" s="251"/>
      <c r="G17" s="251"/>
    </row>
    <row r="18" spans="1:7" s="14" customFormat="1" ht="13.5" thickBot="1">
      <c r="A18" s="190"/>
      <c r="B18" s="73"/>
      <c r="C18" s="73"/>
      <c r="D18" s="75"/>
      <c r="E18" s="75"/>
      <c r="F18" s="75"/>
      <c r="G18" s="76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6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1" t="s">
        <v>145</v>
      </c>
      <c r="B36" s="152"/>
      <c r="C36" s="152"/>
      <c r="D36" s="152"/>
      <c r="E36" s="152"/>
      <c r="F36" s="153"/>
      <c r="G36" s="227"/>
    </row>
    <row r="37" spans="1:7" ht="12.75">
      <c r="A37" s="155"/>
      <c r="B37" s="156"/>
      <c r="C37" s="157"/>
      <c r="D37" s="158" t="s">
        <v>4</v>
      </c>
      <c r="E37" s="158"/>
      <c r="F37" s="159"/>
      <c r="G37" s="160"/>
    </row>
    <row r="38" spans="1:7" ht="12.75">
      <c r="A38" s="161" t="s">
        <v>85</v>
      </c>
      <c r="B38" s="162"/>
      <c r="C38" s="162"/>
      <c r="D38" s="93" t="s">
        <v>6</v>
      </c>
      <c r="E38" s="93" t="s">
        <v>8</v>
      </c>
      <c r="F38" s="191" t="s">
        <v>2</v>
      </c>
      <c r="G38" s="166"/>
    </row>
    <row r="39" spans="1:7" ht="15" customHeight="1">
      <c r="A39" s="167" t="s">
        <v>57</v>
      </c>
      <c r="B39" s="168"/>
      <c r="C39" s="168"/>
      <c r="D39" s="192">
        <v>1861</v>
      </c>
      <c r="E39" s="192">
        <v>1918</v>
      </c>
      <c r="F39" s="203">
        <f>D39+E39</f>
        <v>3779</v>
      </c>
      <c r="G39" s="172"/>
    </row>
    <row r="40" spans="1:7" ht="15" customHeight="1">
      <c r="A40" s="176" t="s">
        <v>58</v>
      </c>
      <c r="B40" s="177"/>
      <c r="C40" s="177"/>
      <c r="D40" s="242"/>
      <c r="E40" s="243">
        <v>1287</v>
      </c>
      <c r="F40" s="203">
        <f aca="true" t="shared" si="2" ref="F40:F46">D40+E40</f>
        <v>1287</v>
      </c>
      <c r="G40" s="172"/>
    </row>
    <row r="41" spans="1:7" ht="15" customHeight="1">
      <c r="A41" s="176" t="s">
        <v>59</v>
      </c>
      <c r="B41" s="177"/>
      <c r="C41" s="177"/>
      <c r="D41" s="243">
        <v>379</v>
      </c>
      <c r="E41" s="243">
        <v>759</v>
      </c>
      <c r="F41" s="203">
        <f t="shared" si="2"/>
        <v>1138</v>
      </c>
      <c r="G41" s="172"/>
    </row>
    <row r="42" spans="1:7" ht="15" customHeight="1">
      <c r="A42" s="176" t="s">
        <v>98</v>
      </c>
      <c r="B42" s="177"/>
      <c r="C42" s="177"/>
      <c r="D42" s="243">
        <v>163</v>
      </c>
      <c r="E42" s="243">
        <v>178</v>
      </c>
      <c r="F42" s="203">
        <f t="shared" si="2"/>
        <v>341</v>
      </c>
      <c r="G42" s="172"/>
    </row>
    <row r="43" spans="1:7" ht="12.75">
      <c r="A43" s="173" t="s">
        <v>61</v>
      </c>
      <c r="B43" s="174"/>
      <c r="C43" s="174"/>
      <c r="D43" s="193">
        <v>25</v>
      </c>
      <c r="E43" s="193">
        <v>347</v>
      </c>
      <c r="F43" s="203">
        <f>D43+E43</f>
        <v>372</v>
      </c>
      <c r="G43" s="172"/>
    </row>
    <row r="44" spans="1:7" ht="15" customHeight="1">
      <c r="A44" s="179" t="s">
        <v>62</v>
      </c>
      <c r="B44" s="174"/>
      <c r="C44" s="174"/>
      <c r="D44" s="193">
        <v>279</v>
      </c>
      <c r="E44" s="193">
        <v>287</v>
      </c>
      <c r="F44" s="203">
        <f t="shared" si="2"/>
        <v>566</v>
      </c>
      <c r="G44" s="172"/>
    </row>
    <row r="45" spans="1:7" ht="12.75">
      <c r="A45" s="179" t="s">
        <v>63</v>
      </c>
      <c r="B45" s="174"/>
      <c r="C45" s="174"/>
      <c r="D45" s="193">
        <v>129</v>
      </c>
      <c r="E45" s="193">
        <v>166</v>
      </c>
      <c r="F45" s="203">
        <f t="shared" si="2"/>
        <v>295</v>
      </c>
      <c r="G45" s="172"/>
    </row>
    <row r="46" spans="1:7" ht="12.75">
      <c r="A46" s="180" t="s">
        <v>64</v>
      </c>
      <c r="B46" s="181"/>
      <c r="C46" s="181"/>
      <c r="D46" s="194">
        <v>53</v>
      </c>
      <c r="E46" s="194">
        <v>119</v>
      </c>
      <c r="F46" s="203">
        <f t="shared" si="2"/>
        <v>172</v>
      </c>
      <c r="G46" s="172"/>
    </row>
    <row r="47" spans="1:7" ht="12.75">
      <c r="A47" s="155" t="s">
        <v>26</v>
      </c>
      <c r="B47" s="195"/>
      <c r="C47" s="196"/>
      <c r="D47" s="197">
        <f>SUM(D39:D46)</f>
        <v>2889</v>
      </c>
      <c r="E47" s="198">
        <f>SUM(E39:E46)</f>
        <v>5061</v>
      </c>
      <c r="F47" s="199">
        <f>SUM(F39:F46)</f>
        <v>7950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146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147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200" t="s">
        <v>85</v>
      </c>
      <c r="B69" s="201"/>
      <c r="C69" s="202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57</v>
      </c>
      <c r="B70" s="205"/>
      <c r="C70" s="169"/>
      <c r="D70" s="192">
        <v>1071</v>
      </c>
      <c r="E70" s="243">
        <v>1235</v>
      </c>
      <c r="F70" s="203">
        <f>D70+E70</f>
        <v>2306</v>
      </c>
      <c r="G70" s="172"/>
    </row>
    <row r="71" spans="1:7" ht="15" customHeight="1">
      <c r="A71" s="176" t="s">
        <v>58</v>
      </c>
      <c r="B71" s="177"/>
      <c r="C71" s="177"/>
      <c r="D71" s="242"/>
      <c r="E71" s="243">
        <v>494</v>
      </c>
      <c r="F71" s="203">
        <f aca="true" t="shared" si="3" ref="F71:F77">D71+E71</f>
        <v>494</v>
      </c>
      <c r="G71" s="172"/>
    </row>
    <row r="72" spans="1:7" ht="15" customHeight="1">
      <c r="A72" s="176" t="s">
        <v>59</v>
      </c>
      <c r="B72" s="177"/>
      <c r="C72" s="177"/>
      <c r="D72" s="243">
        <v>544</v>
      </c>
      <c r="E72" s="243">
        <v>838</v>
      </c>
      <c r="F72" s="203">
        <f t="shared" si="3"/>
        <v>1382</v>
      </c>
      <c r="G72" s="172"/>
    </row>
    <row r="73" spans="1:7" ht="15" customHeight="1">
      <c r="A73" s="176" t="s">
        <v>98</v>
      </c>
      <c r="B73" s="177"/>
      <c r="C73" s="177"/>
      <c r="D73" s="243">
        <v>85</v>
      </c>
      <c r="E73" s="243">
        <v>134</v>
      </c>
      <c r="F73" s="203">
        <f t="shared" si="3"/>
        <v>219</v>
      </c>
      <c r="G73" s="172"/>
    </row>
    <row r="74" spans="1:7" ht="12.75">
      <c r="A74" s="173" t="s">
        <v>61</v>
      </c>
      <c r="B74" s="174"/>
      <c r="C74" s="174"/>
      <c r="D74" s="193">
        <v>3</v>
      </c>
      <c r="E74" s="243">
        <v>40</v>
      </c>
      <c r="F74" s="203">
        <f t="shared" si="3"/>
        <v>43</v>
      </c>
      <c r="G74" s="172"/>
    </row>
    <row r="75" spans="1:7" ht="15" customHeight="1">
      <c r="A75" s="179" t="s">
        <v>62</v>
      </c>
      <c r="B75" s="174"/>
      <c r="C75" s="174"/>
      <c r="D75" s="193">
        <v>334</v>
      </c>
      <c r="E75" s="243">
        <v>285</v>
      </c>
      <c r="F75" s="203">
        <f t="shared" si="3"/>
        <v>619</v>
      </c>
      <c r="G75" s="172"/>
    </row>
    <row r="76" spans="1:7" ht="12.75">
      <c r="A76" s="179" t="s">
        <v>63</v>
      </c>
      <c r="B76" s="174"/>
      <c r="C76" s="174"/>
      <c r="D76" s="193">
        <v>157</v>
      </c>
      <c r="E76" s="243">
        <v>161</v>
      </c>
      <c r="F76" s="203">
        <f t="shared" si="3"/>
        <v>318</v>
      </c>
      <c r="G76" s="172"/>
    </row>
    <row r="77" spans="1:7" ht="12.75">
      <c r="A77" s="180" t="s">
        <v>64</v>
      </c>
      <c r="D77" s="194">
        <v>120</v>
      </c>
      <c r="E77" s="243">
        <v>136</v>
      </c>
      <c r="F77" s="203">
        <f t="shared" si="3"/>
        <v>256</v>
      </c>
      <c r="G77" s="172"/>
    </row>
    <row r="78" spans="1:7" ht="12.75">
      <c r="A78" s="183" t="s">
        <v>26</v>
      </c>
      <c r="B78" s="184"/>
      <c r="C78" s="185"/>
      <c r="D78" s="186">
        <f>SUM(D70:D77)</f>
        <v>2314</v>
      </c>
      <c r="E78" s="187">
        <f>SUM(E70:E77)</f>
        <v>3323</v>
      </c>
      <c r="F78" s="188">
        <f>SUM(F70:F77)</f>
        <v>5637</v>
      </c>
      <c r="G78" s="189"/>
    </row>
    <row r="79" spans="1:7" s="14" customFormat="1" ht="13.5" thickBot="1">
      <c r="A79" s="190"/>
      <c r="B79" s="73"/>
      <c r="C79" s="73"/>
      <c r="D79" s="75"/>
      <c r="E79" s="75"/>
      <c r="F79" s="75"/>
      <c r="G79" s="76"/>
    </row>
    <row r="80" spans="1:7" ht="12.75">
      <c r="A80" s="23" t="s">
        <v>148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1" t="s">
        <v>149</v>
      </c>
      <c r="B98" s="152"/>
      <c r="C98" s="152"/>
      <c r="D98" s="152"/>
      <c r="E98" s="152"/>
      <c r="F98" s="153"/>
      <c r="G98" s="227"/>
    </row>
    <row r="99" spans="1:7" ht="12.75">
      <c r="A99" s="155"/>
      <c r="B99" s="156"/>
      <c r="C99" s="157"/>
      <c r="D99" s="158" t="s">
        <v>4</v>
      </c>
      <c r="E99" s="158"/>
      <c r="F99" s="159"/>
      <c r="G99" s="160"/>
    </row>
    <row r="100" spans="1:7" ht="12.75">
      <c r="A100" s="200" t="s">
        <v>85</v>
      </c>
      <c r="B100" s="201"/>
      <c r="C100" s="202"/>
      <c r="D100" s="164" t="s">
        <v>6</v>
      </c>
      <c r="E100" s="164" t="s">
        <v>8</v>
      </c>
      <c r="F100" s="165" t="s">
        <v>2</v>
      </c>
      <c r="G100" s="166"/>
    </row>
    <row r="101" spans="1:7" ht="15" customHeight="1">
      <c r="A101" s="167" t="s">
        <v>57</v>
      </c>
      <c r="B101" s="168"/>
      <c r="C101" s="168"/>
      <c r="D101" s="192">
        <v>1416</v>
      </c>
      <c r="E101" s="243">
        <v>1405</v>
      </c>
      <c r="F101" s="203">
        <f>D101+E101</f>
        <v>2821</v>
      </c>
      <c r="G101" s="172"/>
    </row>
    <row r="102" spans="1:7" ht="15" customHeight="1">
      <c r="A102" s="176" t="s">
        <v>58</v>
      </c>
      <c r="B102" s="177"/>
      <c r="C102" s="177"/>
      <c r="D102" s="242"/>
      <c r="E102" s="243">
        <v>1385</v>
      </c>
      <c r="F102" s="203">
        <f aca="true" t="shared" si="4" ref="F102:F108">D102+E102</f>
        <v>1385</v>
      </c>
      <c r="G102" s="172"/>
    </row>
    <row r="103" spans="1:7" ht="15" customHeight="1">
      <c r="A103" s="176" t="s">
        <v>59</v>
      </c>
      <c r="B103" s="177"/>
      <c r="C103" s="177"/>
      <c r="D103" s="243">
        <v>510</v>
      </c>
      <c r="E103" s="243">
        <v>917</v>
      </c>
      <c r="F103" s="203">
        <f t="shared" si="4"/>
        <v>1427</v>
      </c>
      <c r="G103" s="172"/>
    </row>
    <row r="104" spans="1:7" ht="15" customHeight="1">
      <c r="A104" s="176" t="s">
        <v>98</v>
      </c>
      <c r="B104" s="177"/>
      <c r="C104" s="177"/>
      <c r="D104" s="243">
        <v>531</v>
      </c>
      <c r="E104" s="243">
        <v>593</v>
      </c>
      <c r="F104" s="203">
        <f t="shared" si="4"/>
        <v>1124</v>
      </c>
      <c r="G104" s="172"/>
    </row>
    <row r="105" spans="1:7" ht="12.75">
      <c r="A105" s="173" t="s">
        <v>61</v>
      </c>
      <c r="B105" s="174"/>
      <c r="C105" s="174"/>
      <c r="D105" s="193">
        <v>35</v>
      </c>
      <c r="E105" s="243">
        <v>475</v>
      </c>
      <c r="F105" s="203">
        <f t="shared" si="4"/>
        <v>510</v>
      </c>
      <c r="G105" s="172"/>
    </row>
    <row r="106" spans="1:7" ht="15" customHeight="1">
      <c r="A106" s="179" t="s">
        <v>62</v>
      </c>
      <c r="B106" s="204"/>
      <c r="C106" s="174"/>
      <c r="D106" s="193">
        <v>419</v>
      </c>
      <c r="E106" s="243">
        <v>393</v>
      </c>
      <c r="F106" s="203">
        <f t="shared" si="4"/>
        <v>812</v>
      </c>
      <c r="G106" s="172"/>
    </row>
    <row r="107" spans="1:7" ht="12.75">
      <c r="A107" s="179" t="s">
        <v>63</v>
      </c>
      <c r="B107" s="177"/>
      <c r="C107" s="177"/>
      <c r="D107" s="193">
        <v>222</v>
      </c>
      <c r="E107" s="243">
        <v>262</v>
      </c>
      <c r="F107" s="203">
        <f t="shared" si="4"/>
        <v>484</v>
      </c>
      <c r="G107" s="172"/>
    </row>
    <row r="108" spans="1:7" ht="12.75">
      <c r="A108" s="180" t="s">
        <v>64</v>
      </c>
      <c r="D108" s="194">
        <v>40</v>
      </c>
      <c r="E108" s="243">
        <v>101</v>
      </c>
      <c r="F108" s="203">
        <f t="shared" si="4"/>
        <v>141</v>
      </c>
      <c r="G108" s="172"/>
    </row>
    <row r="109" spans="1:7" ht="12.75">
      <c r="A109" s="183" t="s">
        <v>26</v>
      </c>
      <c r="B109" s="184"/>
      <c r="C109" s="185"/>
      <c r="D109" s="187">
        <f>SUM(D101:D108)</f>
        <v>3173</v>
      </c>
      <c r="E109" s="187">
        <f>SUM(E101:E108)</f>
        <v>5531</v>
      </c>
      <c r="F109" s="188">
        <f>SUM(F101:F108)</f>
        <v>8704</v>
      </c>
      <c r="G109" s="189"/>
    </row>
    <row r="110" spans="1:7" s="14" customFormat="1" ht="13.5" thickBot="1">
      <c r="A110" s="190"/>
      <c r="B110" s="73"/>
      <c r="C110" s="73"/>
      <c r="D110" s="75"/>
      <c r="E110" s="75"/>
      <c r="F110" s="75"/>
      <c r="G110" s="76"/>
    </row>
    <row r="111" spans="1:7" ht="12.75">
      <c r="A111" s="23" t="s">
        <v>150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E131" sqref="E131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82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86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87</v>
      </c>
      <c r="B7" s="168"/>
      <c r="C7" s="168"/>
      <c r="D7" s="192">
        <f aca="true" t="shared" si="0" ref="D7:E21">D44+D82+D120</f>
        <v>464</v>
      </c>
      <c r="E7" s="192">
        <f t="shared" si="0"/>
        <v>451</v>
      </c>
      <c r="F7" s="203">
        <f>D7+E7</f>
        <v>915</v>
      </c>
      <c r="G7" s="172"/>
    </row>
    <row r="8" spans="1:7" ht="15" customHeight="1">
      <c r="A8" s="176" t="s">
        <v>115</v>
      </c>
      <c r="B8" s="177"/>
      <c r="C8" s="177"/>
      <c r="D8" s="244">
        <f t="shared" si="0"/>
        <v>6330</v>
      </c>
      <c r="E8" s="243">
        <f t="shared" si="0"/>
        <v>7063</v>
      </c>
      <c r="F8" s="203">
        <f aca="true" t="shared" si="1" ref="F8:F21">D8+E8</f>
        <v>13393</v>
      </c>
      <c r="G8" s="172"/>
    </row>
    <row r="9" spans="1:7" ht="15" customHeight="1">
      <c r="A9" s="176" t="s">
        <v>88</v>
      </c>
      <c r="B9" s="177"/>
      <c r="C9" s="177"/>
      <c r="D9" s="243">
        <f t="shared" si="0"/>
        <v>327</v>
      </c>
      <c r="E9" s="243">
        <f t="shared" si="0"/>
        <v>349</v>
      </c>
      <c r="F9" s="203">
        <f t="shared" si="1"/>
        <v>676</v>
      </c>
      <c r="G9" s="172"/>
    </row>
    <row r="10" spans="1:7" ht="15" customHeight="1">
      <c r="A10" s="176" t="s">
        <v>116</v>
      </c>
      <c r="B10" s="177"/>
      <c r="C10" s="177"/>
      <c r="D10" s="243">
        <f t="shared" si="0"/>
        <v>674</v>
      </c>
      <c r="E10" s="243">
        <f t="shared" si="0"/>
        <v>708</v>
      </c>
      <c r="F10" s="203">
        <f t="shared" si="1"/>
        <v>1382</v>
      </c>
      <c r="G10" s="172"/>
    </row>
    <row r="11" spans="1:7" ht="12.75">
      <c r="A11" s="173" t="s">
        <v>92</v>
      </c>
      <c r="B11" s="177"/>
      <c r="C11" s="177"/>
      <c r="D11" s="243">
        <f t="shared" si="0"/>
        <v>833</v>
      </c>
      <c r="E11" s="243">
        <f t="shared" si="0"/>
        <v>903</v>
      </c>
      <c r="F11" s="203">
        <f t="shared" si="1"/>
        <v>1736</v>
      </c>
      <c r="G11" s="172"/>
    </row>
    <row r="12" spans="1:7" ht="15" customHeight="1">
      <c r="A12" s="176" t="s">
        <v>90</v>
      </c>
      <c r="B12" s="177"/>
      <c r="C12" s="177"/>
      <c r="D12" s="243">
        <f t="shared" si="0"/>
        <v>1297</v>
      </c>
      <c r="E12" s="243">
        <f t="shared" si="0"/>
        <v>1402</v>
      </c>
      <c r="F12" s="203">
        <f t="shared" si="1"/>
        <v>2699</v>
      </c>
      <c r="G12" s="172"/>
    </row>
    <row r="13" spans="1:7" ht="15" customHeight="1">
      <c r="A13" s="176" t="s">
        <v>117</v>
      </c>
      <c r="B13" s="174"/>
      <c r="C13" s="174"/>
      <c r="D13" s="193">
        <f t="shared" si="0"/>
        <v>1542</v>
      </c>
      <c r="E13" s="193">
        <f t="shared" si="0"/>
        <v>1697</v>
      </c>
      <c r="F13" s="203">
        <f t="shared" si="1"/>
        <v>3239</v>
      </c>
      <c r="G13" s="172"/>
    </row>
    <row r="14" spans="1:7" ht="15" customHeight="1">
      <c r="A14" s="176" t="s">
        <v>91</v>
      </c>
      <c r="B14" s="177"/>
      <c r="C14" s="177"/>
      <c r="D14" s="244">
        <f t="shared" si="0"/>
        <v>953</v>
      </c>
      <c r="E14" s="243">
        <f t="shared" si="0"/>
        <v>1000</v>
      </c>
      <c r="F14" s="203">
        <f t="shared" si="1"/>
        <v>1953</v>
      </c>
      <c r="G14" s="172"/>
    </row>
    <row r="15" spans="1:7" ht="12.75">
      <c r="A15" s="176" t="s">
        <v>89</v>
      </c>
      <c r="B15" s="177"/>
      <c r="C15" s="177"/>
      <c r="D15" s="243">
        <f t="shared" si="0"/>
        <v>1972</v>
      </c>
      <c r="E15" s="243">
        <f t="shared" si="0"/>
        <v>2263</v>
      </c>
      <c r="F15" s="203">
        <f t="shared" si="1"/>
        <v>4235</v>
      </c>
      <c r="G15" s="172"/>
    </row>
    <row r="16" spans="1:7" ht="12.75">
      <c r="A16" s="176" t="s">
        <v>157</v>
      </c>
      <c r="B16" s="177"/>
      <c r="C16" s="177"/>
      <c r="D16" s="243">
        <f t="shared" si="0"/>
        <v>2301</v>
      </c>
      <c r="E16" s="243">
        <f t="shared" si="0"/>
        <v>2341</v>
      </c>
      <c r="F16" s="203">
        <f t="shared" si="1"/>
        <v>4642</v>
      </c>
      <c r="G16" s="172"/>
    </row>
    <row r="17" spans="1:7" ht="12.75">
      <c r="A17" s="173" t="s">
        <v>158</v>
      </c>
      <c r="B17" s="177"/>
      <c r="C17" s="177"/>
      <c r="D17" s="243">
        <f t="shared" si="0"/>
        <v>846</v>
      </c>
      <c r="E17" s="243">
        <f t="shared" si="0"/>
        <v>966</v>
      </c>
      <c r="F17" s="203">
        <f t="shared" si="1"/>
        <v>1812</v>
      </c>
      <c r="G17" s="172"/>
    </row>
    <row r="18" spans="1:7" ht="12.75">
      <c r="A18" s="176" t="s">
        <v>159</v>
      </c>
      <c r="B18" s="177"/>
      <c r="C18" s="177"/>
      <c r="D18" s="243">
        <f t="shared" si="0"/>
        <v>1060</v>
      </c>
      <c r="E18" s="243">
        <f t="shared" si="0"/>
        <v>1181</v>
      </c>
      <c r="F18" s="203">
        <f t="shared" si="1"/>
        <v>2241</v>
      </c>
      <c r="G18" s="172"/>
    </row>
    <row r="19" spans="1:7" ht="12.75">
      <c r="A19" s="176" t="s">
        <v>160</v>
      </c>
      <c r="B19" s="174"/>
      <c r="C19" s="174"/>
      <c r="D19" s="193">
        <f t="shared" si="0"/>
        <v>109</v>
      </c>
      <c r="E19" s="193">
        <f t="shared" si="0"/>
        <v>114</v>
      </c>
      <c r="F19" s="203">
        <f t="shared" si="1"/>
        <v>223</v>
      </c>
      <c r="G19" s="172"/>
    </row>
    <row r="20" spans="1:7" ht="12.75">
      <c r="A20" s="176" t="s">
        <v>161</v>
      </c>
      <c r="B20" s="174"/>
      <c r="C20" s="174"/>
      <c r="D20" s="193">
        <f t="shared" si="0"/>
        <v>5</v>
      </c>
      <c r="E20" s="193">
        <f t="shared" si="0"/>
        <v>15</v>
      </c>
      <c r="F20" s="203">
        <f t="shared" si="1"/>
        <v>20</v>
      </c>
      <c r="G20" s="172"/>
    </row>
    <row r="21" spans="1:7" ht="12.75">
      <c r="A21" s="179" t="s">
        <v>44</v>
      </c>
      <c r="B21" s="174"/>
      <c r="C21" s="174"/>
      <c r="D21" s="193">
        <f t="shared" si="0"/>
        <v>1203</v>
      </c>
      <c r="E21" s="193">
        <f t="shared" si="0"/>
        <v>1176</v>
      </c>
      <c r="F21" s="203">
        <f t="shared" si="1"/>
        <v>2379</v>
      </c>
      <c r="G21" s="172"/>
    </row>
    <row r="22" spans="1:7" ht="12.75">
      <c r="A22" s="183" t="s">
        <v>26</v>
      </c>
      <c r="B22" s="184"/>
      <c r="C22" s="185"/>
      <c r="D22" s="186">
        <f>SUM(D7:D21)</f>
        <v>19916</v>
      </c>
      <c r="E22" s="187">
        <f>SUM(E7:E21)</f>
        <v>21629</v>
      </c>
      <c r="F22" s="187">
        <f>SUM(F7:F21)</f>
        <v>41545</v>
      </c>
      <c r="G22" s="189"/>
    </row>
    <row r="23" spans="1:7" s="14" customFormat="1" ht="13.5" thickBot="1">
      <c r="A23" s="190"/>
      <c r="B23" s="73"/>
      <c r="C23" s="73"/>
      <c r="D23" s="75"/>
      <c r="E23" s="75"/>
      <c r="F23" s="75"/>
      <c r="G23" s="76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1" t="s">
        <v>151</v>
      </c>
      <c r="B41" s="152"/>
      <c r="C41" s="152"/>
      <c r="D41" s="152"/>
      <c r="E41" s="152"/>
      <c r="F41" s="153"/>
      <c r="G41" s="227"/>
    </row>
    <row r="42" spans="1:7" ht="12.75">
      <c r="A42" s="155"/>
      <c r="B42" s="156"/>
      <c r="C42" s="157"/>
      <c r="D42" s="158" t="s">
        <v>4</v>
      </c>
      <c r="E42" s="158"/>
      <c r="F42" s="159"/>
      <c r="G42" s="160"/>
    </row>
    <row r="43" spans="1:7" ht="12.75">
      <c r="A43" s="161" t="s">
        <v>86</v>
      </c>
      <c r="B43" s="162"/>
      <c r="C43" s="162"/>
      <c r="D43" s="93" t="s">
        <v>6</v>
      </c>
      <c r="E43" s="93" t="s">
        <v>8</v>
      </c>
      <c r="F43" s="191" t="s">
        <v>2</v>
      </c>
      <c r="G43" s="166"/>
    </row>
    <row r="44" spans="1:7" ht="15" customHeight="1">
      <c r="A44" s="167" t="s">
        <v>87</v>
      </c>
      <c r="B44" s="168"/>
      <c r="C44" s="168"/>
      <c r="D44" s="192">
        <v>58</v>
      </c>
      <c r="E44" s="192">
        <v>58</v>
      </c>
      <c r="F44" s="203">
        <f>D44+E44</f>
        <v>116</v>
      </c>
      <c r="G44" s="172"/>
    </row>
    <row r="45" spans="1:7" ht="15" customHeight="1">
      <c r="A45" s="176" t="s">
        <v>115</v>
      </c>
      <c r="B45" s="177"/>
      <c r="C45" s="177"/>
      <c r="D45" s="244">
        <v>3013</v>
      </c>
      <c r="E45" s="243">
        <v>3476</v>
      </c>
      <c r="F45" s="203">
        <f aca="true" t="shared" si="2" ref="F45:F58">D45+E45</f>
        <v>6489</v>
      </c>
      <c r="G45" s="172"/>
    </row>
    <row r="46" spans="1:7" ht="15" customHeight="1">
      <c r="A46" s="176" t="s">
        <v>88</v>
      </c>
      <c r="B46" s="177"/>
      <c r="C46" s="177"/>
      <c r="D46" s="243">
        <v>141</v>
      </c>
      <c r="E46" s="243">
        <v>159</v>
      </c>
      <c r="F46" s="203">
        <f t="shared" si="2"/>
        <v>300</v>
      </c>
      <c r="G46" s="172"/>
    </row>
    <row r="47" spans="1:7" ht="15" customHeight="1">
      <c r="A47" s="176" t="s">
        <v>116</v>
      </c>
      <c r="B47" s="177"/>
      <c r="C47" s="177"/>
      <c r="D47" s="243">
        <v>86</v>
      </c>
      <c r="E47" s="243">
        <v>81</v>
      </c>
      <c r="F47" s="203">
        <f t="shared" si="2"/>
        <v>167</v>
      </c>
      <c r="G47" s="172"/>
    </row>
    <row r="48" spans="1:7" ht="15" customHeight="1">
      <c r="A48" s="173" t="s">
        <v>92</v>
      </c>
      <c r="B48" s="177"/>
      <c r="C48" s="177"/>
      <c r="D48" s="243">
        <v>370</v>
      </c>
      <c r="E48" s="243">
        <v>403</v>
      </c>
      <c r="F48" s="203">
        <f t="shared" si="2"/>
        <v>773</v>
      </c>
      <c r="G48" s="172"/>
    </row>
    <row r="49" spans="1:7" ht="15" customHeight="1">
      <c r="A49" s="176" t="s">
        <v>90</v>
      </c>
      <c r="B49" s="177"/>
      <c r="C49" s="177"/>
      <c r="D49" s="243">
        <v>230</v>
      </c>
      <c r="E49" s="243">
        <v>273</v>
      </c>
      <c r="F49" s="203">
        <f t="shared" si="2"/>
        <v>503</v>
      </c>
      <c r="G49" s="172"/>
    </row>
    <row r="50" spans="1:7" ht="12.75">
      <c r="A50" s="176" t="s">
        <v>117</v>
      </c>
      <c r="B50" s="174"/>
      <c r="C50" s="174"/>
      <c r="D50" s="193">
        <v>335</v>
      </c>
      <c r="E50" s="193">
        <v>330</v>
      </c>
      <c r="F50" s="203">
        <f t="shared" si="2"/>
        <v>665</v>
      </c>
      <c r="G50" s="172"/>
    </row>
    <row r="51" spans="1:7" ht="15" customHeight="1">
      <c r="A51" s="176" t="s">
        <v>91</v>
      </c>
      <c r="B51" s="174"/>
      <c r="C51" s="174"/>
      <c r="D51" s="193">
        <v>492</v>
      </c>
      <c r="E51" s="193">
        <v>567</v>
      </c>
      <c r="F51" s="203">
        <f t="shared" si="2"/>
        <v>1059</v>
      </c>
      <c r="G51" s="172"/>
    </row>
    <row r="52" spans="1:7" ht="12.75">
      <c r="A52" s="179" t="s">
        <v>89</v>
      </c>
      <c r="B52" s="174"/>
      <c r="C52" s="174"/>
      <c r="D52" s="193">
        <v>734</v>
      </c>
      <c r="E52" s="193">
        <v>825</v>
      </c>
      <c r="F52" s="203">
        <f t="shared" si="2"/>
        <v>1559</v>
      </c>
      <c r="G52" s="172"/>
    </row>
    <row r="53" spans="1:7" ht="12.75">
      <c r="A53" s="176" t="s">
        <v>157</v>
      </c>
      <c r="B53" s="177"/>
      <c r="C53" s="177"/>
      <c r="D53" s="243">
        <v>14</v>
      </c>
      <c r="E53" s="243">
        <v>26</v>
      </c>
      <c r="F53" s="203">
        <f t="shared" si="2"/>
        <v>40</v>
      </c>
      <c r="G53" s="172"/>
    </row>
    <row r="54" spans="1:7" ht="12.75">
      <c r="A54" s="173" t="s">
        <v>158</v>
      </c>
      <c r="B54" s="177"/>
      <c r="C54" s="177"/>
      <c r="D54" s="243">
        <v>11</v>
      </c>
      <c r="E54" s="243">
        <v>24</v>
      </c>
      <c r="F54" s="203">
        <f t="shared" si="2"/>
        <v>35</v>
      </c>
      <c r="G54" s="172"/>
    </row>
    <row r="55" spans="1:7" ht="12.75">
      <c r="A55" s="176" t="s">
        <v>159</v>
      </c>
      <c r="B55" s="177"/>
      <c r="C55" s="177"/>
      <c r="D55" s="243">
        <v>412</v>
      </c>
      <c r="E55" s="243">
        <v>469</v>
      </c>
      <c r="F55" s="203">
        <f t="shared" si="2"/>
        <v>881</v>
      </c>
      <c r="G55" s="172"/>
    </row>
    <row r="56" spans="1:7" ht="12.75">
      <c r="A56" s="176" t="s">
        <v>160</v>
      </c>
      <c r="B56" s="174"/>
      <c r="C56" s="174"/>
      <c r="D56" s="193">
        <v>39</v>
      </c>
      <c r="E56" s="193">
        <v>30</v>
      </c>
      <c r="F56" s="203">
        <f t="shared" si="2"/>
        <v>69</v>
      </c>
      <c r="G56" s="172"/>
    </row>
    <row r="57" spans="1:7" ht="12.75">
      <c r="A57" s="176" t="s">
        <v>161</v>
      </c>
      <c r="B57" s="174"/>
      <c r="C57" s="174"/>
      <c r="D57" s="193">
        <v>3</v>
      </c>
      <c r="E57" s="193">
        <v>8</v>
      </c>
      <c r="F57" s="203">
        <f t="shared" si="2"/>
        <v>11</v>
      </c>
      <c r="G57" s="172"/>
    </row>
    <row r="58" spans="1:7" ht="12.75">
      <c r="A58" s="180" t="s">
        <v>44</v>
      </c>
      <c r="B58" s="181"/>
      <c r="C58" s="181"/>
      <c r="D58" s="194">
        <v>440</v>
      </c>
      <c r="E58" s="194">
        <v>446</v>
      </c>
      <c r="F58" s="203">
        <f t="shared" si="2"/>
        <v>886</v>
      </c>
      <c r="G58" s="172"/>
    </row>
    <row r="59" spans="1:7" ht="12.75">
      <c r="A59" s="155" t="s">
        <v>26</v>
      </c>
      <c r="B59" s="195"/>
      <c r="C59" s="196"/>
      <c r="D59" s="197">
        <f>SUM(D44:D58)</f>
        <v>6378</v>
      </c>
      <c r="E59" s="198">
        <f>SUM(E44:E58)</f>
        <v>7175</v>
      </c>
      <c r="F59" s="199">
        <f>SUM(F44:F58)</f>
        <v>13553</v>
      </c>
      <c r="G59" s="189"/>
    </row>
    <row r="60" spans="1:7" s="14" customFormat="1" ht="13.5" thickBot="1">
      <c r="A60" s="190"/>
      <c r="B60" s="73"/>
      <c r="C60" s="73"/>
      <c r="D60" s="75"/>
      <c r="E60" s="75"/>
      <c r="F60" s="75"/>
      <c r="G60" s="76"/>
    </row>
    <row r="61" spans="1:7" ht="12.75">
      <c r="A61" s="23" t="s">
        <v>152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1" t="s">
        <v>153</v>
      </c>
      <c r="B79" s="152"/>
      <c r="C79" s="152"/>
      <c r="D79" s="152"/>
      <c r="E79" s="152"/>
      <c r="F79" s="153"/>
      <c r="G79" s="227"/>
    </row>
    <row r="80" spans="1:7" ht="12.75">
      <c r="A80" s="155"/>
      <c r="B80" s="156"/>
      <c r="C80" s="157"/>
      <c r="D80" s="158" t="s">
        <v>4</v>
      </c>
      <c r="E80" s="158"/>
      <c r="F80" s="159"/>
      <c r="G80" s="160"/>
    </row>
    <row r="81" spans="1:7" ht="12.75">
      <c r="A81" s="200" t="s">
        <v>86</v>
      </c>
      <c r="B81" s="201"/>
      <c r="C81" s="202"/>
      <c r="D81" s="164" t="s">
        <v>6</v>
      </c>
      <c r="E81" s="164" t="s">
        <v>8</v>
      </c>
      <c r="F81" s="165" t="s">
        <v>2</v>
      </c>
      <c r="G81" s="166"/>
    </row>
    <row r="82" spans="1:7" ht="15" customHeight="1">
      <c r="A82" s="167" t="s">
        <v>87</v>
      </c>
      <c r="B82" s="205"/>
      <c r="C82" s="169"/>
      <c r="D82" s="192">
        <v>339</v>
      </c>
      <c r="E82" s="192">
        <v>333</v>
      </c>
      <c r="F82" s="203">
        <f>D82+E82</f>
        <v>672</v>
      </c>
      <c r="G82" s="172"/>
    </row>
    <row r="83" spans="1:7" ht="15" customHeight="1">
      <c r="A83" s="176" t="s">
        <v>115</v>
      </c>
      <c r="B83" s="177"/>
      <c r="C83" s="177"/>
      <c r="D83" s="243">
        <v>853</v>
      </c>
      <c r="E83" s="243">
        <v>893</v>
      </c>
      <c r="F83" s="203">
        <f aca="true" t="shared" si="3" ref="F83:F96">D83+E83</f>
        <v>1746</v>
      </c>
      <c r="G83" s="172"/>
    </row>
    <row r="84" spans="1:7" ht="15" customHeight="1">
      <c r="A84" s="176" t="s">
        <v>88</v>
      </c>
      <c r="B84" s="177"/>
      <c r="C84" s="177"/>
      <c r="D84" s="243">
        <v>136</v>
      </c>
      <c r="E84" s="243">
        <v>135</v>
      </c>
      <c r="F84" s="203">
        <f t="shared" si="3"/>
        <v>271</v>
      </c>
      <c r="G84" s="172"/>
    </row>
    <row r="85" spans="1:7" ht="15" customHeight="1">
      <c r="A85" s="176" t="s">
        <v>116</v>
      </c>
      <c r="B85" s="177"/>
      <c r="C85" s="177"/>
      <c r="D85" s="243">
        <v>507</v>
      </c>
      <c r="E85" s="243">
        <v>537</v>
      </c>
      <c r="F85" s="203">
        <f t="shared" si="3"/>
        <v>1044</v>
      </c>
      <c r="G85" s="172"/>
    </row>
    <row r="86" spans="1:7" ht="15" customHeight="1">
      <c r="A86" s="173" t="s">
        <v>92</v>
      </c>
      <c r="B86" s="177"/>
      <c r="C86" s="177"/>
      <c r="D86" s="243">
        <v>54</v>
      </c>
      <c r="E86" s="243">
        <v>58</v>
      </c>
      <c r="F86" s="203">
        <f t="shared" si="3"/>
        <v>112</v>
      </c>
      <c r="G86" s="172"/>
    </row>
    <row r="87" spans="1:7" ht="15" customHeight="1">
      <c r="A87" s="176" t="s">
        <v>90</v>
      </c>
      <c r="B87" s="177"/>
      <c r="C87" s="177"/>
      <c r="D87" s="243">
        <v>885</v>
      </c>
      <c r="E87" s="243">
        <v>874</v>
      </c>
      <c r="F87" s="203">
        <f t="shared" si="3"/>
        <v>1759</v>
      </c>
      <c r="G87" s="172"/>
    </row>
    <row r="88" spans="1:7" ht="12.75">
      <c r="A88" s="176" t="s">
        <v>117</v>
      </c>
      <c r="B88" s="174"/>
      <c r="C88" s="174"/>
      <c r="D88" s="193">
        <v>584</v>
      </c>
      <c r="E88" s="193">
        <v>651</v>
      </c>
      <c r="F88" s="203">
        <f t="shared" si="3"/>
        <v>1235</v>
      </c>
      <c r="G88" s="172"/>
    </row>
    <row r="89" spans="1:7" ht="15" customHeight="1">
      <c r="A89" s="176" t="s">
        <v>91</v>
      </c>
      <c r="B89" s="174"/>
      <c r="C89" s="174"/>
      <c r="D89" s="193">
        <v>16</v>
      </c>
      <c r="E89" s="193">
        <v>12</v>
      </c>
      <c r="F89" s="203">
        <f t="shared" si="3"/>
        <v>28</v>
      </c>
      <c r="G89" s="172"/>
    </row>
    <row r="90" spans="1:7" ht="12.75">
      <c r="A90" s="179" t="s">
        <v>89</v>
      </c>
      <c r="B90" s="174"/>
      <c r="C90" s="174"/>
      <c r="D90" s="193">
        <v>426</v>
      </c>
      <c r="E90" s="193">
        <v>440</v>
      </c>
      <c r="F90" s="203">
        <f t="shared" si="3"/>
        <v>866</v>
      </c>
      <c r="G90" s="172"/>
    </row>
    <row r="91" spans="1:7" ht="12.75">
      <c r="A91" s="176" t="s">
        <v>157</v>
      </c>
      <c r="B91" s="177"/>
      <c r="C91" s="177"/>
      <c r="D91" s="243">
        <v>2287</v>
      </c>
      <c r="E91" s="243">
        <v>2315</v>
      </c>
      <c r="F91" s="203">
        <f t="shared" si="3"/>
        <v>4602</v>
      </c>
      <c r="G91" s="172"/>
    </row>
    <row r="92" spans="1:7" ht="12.75">
      <c r="A92" s="173" t="s">
        <v>158</v>
      </c>
      <c r="B92" s="177"/>
      <c r="C92" s="177"/>
      <c r="D92" s="243">
        <v>835</v>
      </c>
      <c r="E92" s="243">
        <v>942</v>
      </c>
      <c r="F92" s="203">
        <f t="shared" si="3"/>
        <v>1777</v>
      </c>
      <c r="G92" s="172"/>
    </row>
    <row r="93" spans="1:7" ht="12.75">
      <c r="A93" s="176" t="s">
        <v>159</v>
      </c>
      <c r="B93" s="177"/>
      <c r="C93" s="177"/>
      <c r="D93" s="243">
        <v>422</v>
      </c>
      <c r="E93" s="243">
        <v>450</v>
      </c>
      <c r="F93" s="203">
        <f t="shared" si="3"/>
        <v>872</v>
      </c>
      <c r="G93" s="172"/>
    </row>
    <row r="94" spans="1:7" ht="12.75">
      <c r="A94" s="176" t="s">
        <v>160</v>
      </c>
      <c r="B94" s="174"/>
      <c r="C94" s="174"/>
      <c r="D94" s="193">
        <v>38</v>
      </c>
      <c r="E94" s="193">
        <v>47</v>
      </c>
      <c r="F94" s="203">
        <f t="shared" si="3"/>
        <v>85</v>
      </c>
      <c r="G94" s="172"/>
    </row>
    <row r="95" spans="1:7" ht="12.75">
      <c r="A95" s="176" t="s">
        <v>161</v>
      </c>
      <c r="B95" s="174"/>
      <c r="C95" s="174"/>
      <c r="D95" s="193">
        <v>2</v>
      </c>
      <c r="E95" s="193">
        <v>7</v>
      </c>
      <c r="F95" s="203">
        <f t="shared" si="3"/>
        <v>9</v>
      </c>
      <c r="G95" s="172"/>
    </row>
    <row r="96" spans="1:7" ht="12.75">
      <c r="A96" s="180" t="s">
        <v>44</v>
      </c>
      <c r="D96" s="194">
        <v>653</v>
      </c>
      <c r="E96" s="194">
        <v>622</v>
      </c>
      <c r="F96" s="203">
        <f t="shared" si="3"/>
        <v>1275</v>
      </c>
      <c r="G96" s="172"/>
    </row>
    <row r="97" spans="1:7" ht="12.75">
      <c r="A97" s="183" t="s">
        <v>26</v>
      </c>
      <c r="B97" s="184"/>
      <c r="C97" s="185"/>
      <c r="D97" s="186">
        <f>SUM(D82:D96)</f>
        <v>8037</v>
      </c>
      <c r="E97" s="187">
        <f>SUM(E82:E96)</f>
        <v>8316</v>
      </c>
      <c r="F97" s="188">
        <f>SUM(F82:F96)</f>
        <v>16353</v>
      </c>
      <c r="G97" s="189"/>
    </row>
    <row r="98" spans="1:7" s="14" customFormat="1" ht="13.5" thickBot="1">
      <c r="A98" s="190"/>
      <c r="B98" s="73"/>
      <c r="C98" s="73"/>
      <c r="D98" s="75"/>
      <c r="E98" s="75"/>
      <c r="F98" s="75"/>
      <c r="G98" s="76"/>
    </row>
    <row r="99" spans="1:7" ht="12.75">
      <c r="A99" s="23" t="s">
        <v>154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48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1" t="s">
        <v>155</v>
      </c>
      <c r="B117" s="152"/>
      <c r="C117" s="152"/>
      <c r="D117" s="152"/>
      <c r="E117" s="152"/>
      <c r="F117" s="153"/>
      <c r="G117" s="227"/>
    </row>
    <row r="118" spans="1:7" ht="12.75">
      <c r="A118" s="155"/>
      <c r="B118" s="156"/>
      <c r="C118" s="157"/>
      <c r="D118" s="158" t="s">
        <v>4</v>
      </c>
      <c r="E118" s="158"/>
      <c r="F118" s="159"/>
      <c r="G118" s="160"/>
    </row>
    <row r="119" spans="1:7" ht="12.75">
      <c r="A119" s="200" t="s">
        <v>86</v>
      </c>
      <c r="B119" s="201"/>
      <c r="C119" s="202"/>
      <c r="D119" s="164" t="s">
        <v>6</v>
      </c>
      <c r="E119" s="164" t="s">
        <v>8</v>
      </c>
      <c r="F119" s="165" t="s">
        <v>2</v>
      </c>
      <c r="G119" s="166"/>
    </row>
    <row r="120" spans="1:7" ht="15" customHeight="1">
      <c r="A120" s="167" t="s">
        <v>87</v>
      </c>
      <c r="B120" s="168"/>
      <c r="C120" s="168"/>
      <c r="D120" s="243">
        <v>67</v>
      </c>
      <c r="E120" s="243">
        <v>60</v>
      </c>
      <c r="F120" s="203">
        <f>D120+E120</f>
        <v>127</v>
      </c>
      <c r="G120" s="172"/>
    </row>
    <row r="121" spans="1:7" ht="15" customHeight="1">
      <c r="A121" s="176" t="s">
        <v>115</v>
      </c>
      <c r="B121" s="177"/>
      <c r="C121" s="177"/>
      <c r="D121" s="243">
        <v>2464</v>
      </c>
      <c r="E121" s="243">
        <v>2694</v>
      </c>
      <c r="F121" s="203">
        <f aca="true" t="shared" si="4" ref="F121:F134">D121+E121</f>
        <v>5158</v>
      </c>
      <c r="G121" s="172"/>
    </row>
    <row r="122" spans="1:7" ht="15" customHeight="1">
      <c r="A122" s="176" t="s">
        <v>88</v>
      </c>
      <c r="B122" s="177"/>
      <c r="C122" s="177"/>
      <c r="D122" s="243">
        <v>50</v>
      </c>
      <c r="E122" s="243">
        <v>55</v>
      </c>
      <c r="F122" s="203">
        <f t="shared" si="4"/>
        <v>105</v>
      </c>
      <c r="G122" s="172"/>
    </row>
    <row r="123" spans="1:7" ht="15" customHeight="1">
      <c r="A123" s="176" t="s">
        <v>116</v>
      </c>
      <c r="B123" s="177"/>
      <c r="C123" s="177"/>
      <c r="D123" s="243">
        <v>81</v>
      </c>
      <c r="E123" s="243">
        <v>90</v>
      </c>
      <c r="F123" s="203">
        <f t="shared" si="4"/>
        <v>171</v>
      </c>
      <c r="G123" s="172"/>
    </row>
    <row r="124" spans="1:7" ht="15" customHeight="1">
      <c r="A124" s="173" t="s">
        <v>92</v>
      </c>
      <c r="B124" s="177"/>
      <c r="C124" s="177"/>
      <c r="D124" s="243">
        <v>409</v>
      </c>
      <c r="E124" s="243">
        <v>442</v>
      </c>
      <c r="F124" s="203">
        <f t="shared" si="4"/>
        <v>851</v>
      </c>
      <c r="G124" s="172"/>
    </row>
    <row r="125" spans="1:7" ht="15" customHeight="1">
      <c r="A125" s="176" t="s">
        <v>90</v>
      </c>
      <c r="B125" s="177"/>
      <c r="C125" s="177"/>
      <c r="D125" s="243">
        <v>182</v>
      </c>
      <c r="E125" s="243">
        <v>255</v>
      </c>
      <c r="F125" s="203">
        <f t="shared" si="4"/>
        <v>437</v>
      </c>
      <c r="G125" s="172"/>
    </row>
    <row r="126" spans="1:7" ht="12.75">
      <c r="A126" s="176" t="s">
        <v>117</v>
      </c>
      <c r="B126" s="174"/>
      <c r="C126" s="174"/>
      <c r="D126" s="243">
        <v>623</v>
      </c>
      <c r="E126" s="243">
        <v>716</v>
      </c>
      <c r="F126" s="203">
        <f t="shared" si="4"/>
        <v>1339</v>
      </c>
      <c r="G126" s="172"/>
    </row>
    <row r="127" spans="1:7" ht="15" customHeight="1">
      <c r="A127" s="176" t="s">
        <v>91</v>
      </c>
      <c r="B127" s="174"/>
      <c r="C127" s="174"/>
      <c r="D127" s="243">
        <v>445</v>
      </c>
      <c r="E127" s="243">
        <v>421</v>
      </c>
      <c r="F127" s="203">
        <f t="shared" si="4"/>
        <v>866</v>
      </c>
      <c r="G127" s="172"/>
    </row>
    <row r="128" spans="1:7" ht="12.75">
      <c r="A128" s="179" t="s">
        <v>89</v>
      </c>
      <c r="B128" s="177"/>
      <c r="C128" s="177"/>
      <c r="D128" s="243">
        <v>812</v>
      </c>
      <c r="E128" s="243">
        <v>998</v>
      </c>
      <c r="F128" s="203">
        <f t="shared" si="4"/>
        <v>1810</v>
      </c>
      <c r="G128" s="172"/>
    </row>
    <row r="129" spans="1:7" ht="12.75">
      <c r="A129" s="176" t="s">
        <v>157</v>
      </c>
      <c r="B129" s="177"/>
      <c r="C129" s="177"/>
      <c r="D129" s="243">
        <v>0</v>
      </c>
      <c r="E129" s="243">
        <v>0</v>
      </c>
      <c r="F129" s="203">
        <f t="shared" si="4"/>
        <v>0</v>
      </c>
      <c r="G129" s="172"/>
    </row>
    <row r="130" spans="1:7" ht="12.75">
      <c r="A130" s="173" t="s">
        <v>158</v>
      </c>
      <c r="B130" s="177"/>
      <c r="C130" s="177"/>
      <c r="D130" s="243">
        <v>0</v>
      </c>
      <c r="E130" s="243">
        <v>0</v>
      </c>
      <c r="F130" s="203">
        <f t="shared" si="4"/>
        <v>0</v>
      </c>
      <c r="G130" s="172"/>
    </row>
    <row r="131" spans="1:7" ht="12.75">
      <c r="A131" s="176" t="s">
        <v>159</v>
      </c>
      <c r="B131" s="177"/>
      <c r="C131" s="177"/>
      <c r="D131" s="243">
        <v>226</v>
      </c>
      <c r="E131" s="243">
        <v>262</v>
      </c>
      <c r="F131" s="203">
        <f t="shared" si="4"/>
        <v>488</v>
      </c>
      <c r="G131" s="172"/>
    </row>
    <row r="132" spans="1:7" ht="12.75">
      <c r="A132" s="176" t="s">
        <v>160</v>
      </c>
      <c r="B132" s="174"/>
      <c r="C132" s="174"/>
      <c r="D132" s="243">
        <v>32</v>
      </c>
      <c r="E132" s="243">
        <v>37</v>
      </c>
      <c r="F132" s="203">
        <f t="shared" si="4"/>
        <v>69</v>
      </c>
      <c r="G132" s="172"/>
    </row>
    <row r="133" spans="1:7" ht="12.75">
      <c r="A133" s="176" t="s">
        <v>161</v>
      </c>
      <c r="B133" s="174"/>
      <c r="C133" s="174"/>
      <c r="D133" s="193">
        <v>0</v>
      </c>
      <c r="E133" s="193">
        <v>0</v>
      </c>
      <c r="F133" s="203">
        <f t="shared" si="4"/>
        <v>0</v>
      </c>
      <c r="G133" s="172"/>
    </row>
    <row r="134" spans="1:7" ht="12.75">
      <c r="A134" s="180" t="s">
        <v>44</v>
      </c>
      <c r="D134" s="243">
        <v>110</v>
      </c>
      <c r="E134" s="243">
        <v>108</v>
      </c>
      <c r="F134" s="203">
        <f t="shared" si="4"/>
        <v>218</v>
      </c>
      <c r="G134" s="172"/>
    </row>
    <row r="135" spans="1:7" ht="12.75">
      <c r="A135" s="183" t="s">
        <v>26</v>
      </c>
      <c r="B135" s="184"/>
      <c r="C135" s="185"/>
      <c r="D135" s="186">
        <f>SUM(D120:D134)</f>
        <v>5501</v>
      </c>
      <c r="E135" s="187">
        <f>SUM(E120:E134)</f>
        <v>6138</v>
      </c>
      <c r="F135" s="188">
        <f>SUM(D135:E135)</f>
        <v>11639</v>
      </c>
      <c r="G135" s="189"/>
    </row>
    <row r="136" spans="1:7" s="14" customFormat="1" ht="13.5" thickBot="1">
      <c r="A136" s="190"/>
      <c r="B136" s="73"/>
      <c r="C136" s="73"/>
      <c r="D136" s="75"/>
      <c r="E136" s="75"/>
      <c r="F136" s="75"/>
      <c r="G136" s="76"/>
    </row>
    <row r="137" spans="1:7" ht="12.75">
      <c r="A137" s="23" t="s">
        <v>156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view="pageBreakPreview" zoomScaleSheetLayoutView="100" workbookViewId="0" topLeftCell="A1">
      <selection activeCell="F110" sqref="F110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6" t="str">
        <f>"As of  25 May 2012"</f>
        <v>As of  25 May 2012</v>
      </c>
      <c r="B2" s="7"/>
      <c r="C2" s="7"/>
      <c r="D2" s="8"/>
      <c r="E2" s="8"/>
      <c r="F2" s="18"/>
      <c r="G2" s="18"/>
    </row>
    <row r="3" spans="1:8" s="14" customFormat="1" ht="12.75">
      <c r="A3" s="150"/>
      <c r="B3" s="79"/>
      <c r="C3" s="79"/>
      <c r="D3" s="80"/>
      <c r="E3" s="80"/>
      <c r="F3" s="81"/>
      <c r="G3" s="81"/>
      <c r="H3" s="73"/>
    </row>
    <row r="4" spans="1:12" ht="12.75">
      <c r="A4" s="151" t="s">
        <v>80</v>
      </c>
      <c r="B4" s="152"/>
      <c r="C4" s="152"/>
      <c r="D4" s="152"/>
      <c r="E4" s="152"/>
      <c r="F4" s="153"/>
      <c r="G4" s="227"/>
      <c r="J4" s="3"/>
      <c r="K4" s="3"/>
      <c r="L4" s="3"/>
    </row>
    <row r="5" spans="1:12" ht="12.75">
      <c r="A5" s="155"/>
      <c r="B5" s="156"/>
      <c r="C5" s="157"/>
      <c r="D5" s="158" t="s">
        <v>4</v>
      </c>
      <c r="E5" s="158"/>
      <c r="F5" s="159"/>
      <c r="G5" s="160"/>
      <c r="J5" s="3"/>
      <c r="K5" s="3"/>
      <c r="L5" s="3"/>
    </row>
    <row r="6" spans="1:12" ht="12.75">
      <c r="A6" s="161" t="s">
        <v>84</v>
      </c>
      <c r="B6" s="162"/>
      <c r="C6" s="163"/>
      <c r="D6" s="164" t="s">
        <v>6</v>
      </c>
      <c r="E6" s="164" t="s">
        <v>8</v>
      </c>
      <c r="F6" s="165" t="s">
        <v>2</v>
      </c>
      <c r="G6" s="166"/>
      <c r="J6" s="3"/>
      <c r="K6" s="3"/>
      <c r="L6" s="3"/>
    </row>
    <row r="7" spans="1:7" ht="15" customHeight="1">
      <c r="A7" s="167" t="s">
        <v>69</v>
      </c>
      <c r="B7" s="168"/>
      <c r="C7" s="169"/>
      <c r="D7" s="170">
        <f aca="true" t="shared" si="0" ref="D7:E15">D38+D70+D102</f>
        <v>510</v>
      </c>
      <c r="E7" s="170">
        <f t="shared" si="0"/>
        <v>489</v>
      </c>
      <c r="F7" s="171">
        <f aca="true" t="shared" si="1" ref="F7:F16">SUM(D7:E7)</f>
        <v>999</v>
      </c>
      <c r="G7" s="172"/>
    </row>
    <row r="8" spans="1:7" ht="15" customHeight="1">
      <c r="A8" s="176" t="s">
        <v>169</v>
      </c>
      <c r="B8" s="177"/>
      <c r="C8" s="178"/>
      <c r="D8" s="170">
        <f t="shared" si="0"/>
        <v>922</v>
      </c>
      <c r="E8" s="170">
        <f t="shared" si="0"/>
        <v>1005</v>
      </c>
      <c r="F8" s="171">
        <f t="shared" si="1"/>
        <v>1927</v>
      </c>
      <c r="G8" s="172"/>
    </row>
    <row r="9" spans="1:7" ht="15" customHeight="1">
      <c r="A9" s="176" t="s">
        <v>70</v>
      </c>
      <c r="B9" s="177"/>
      <c r="C9" s="178"/>
      <c r="D9" s="170">
        <f t="shared" si="0"/>
        <v>4724</v>
      </c>
      <c r="E9" s="170">
        <f t="shared" si="0"/>
        <v>5251</v>
      </c>
      <c r="F9" s="171">
        <f t="shared" si="1"/>
        <v>9975</v>
      </c>
      <c r="G9" s="172"/>
    </row>
    <row r="10" spans="1:7" ht="12.75">
      <c r="A10" s="173" t="s">
        <v>71</v>
      </c>
      <c r="B10" s="174"/>
      <c r="C10" s="175"/>
      <c r="D10" s="170">
        <f t="shared" si="0"/>
        <v>1484</v>
      </c>
      <c r="E10" s="170">
        <f t="shared" si="0"/>
        <v>1941</v>
      </c>
      <c r="F10" s="171">
        <f t="shared" si="1"/>
        <v>3425</v>
      </c>
      <c r="G10" s="172"/>
    </row>
    <row r="11" spans="1:7" ht="15" customHeight="1">
      <c r="A11" s="176" t="s">
        <v>72</v>
      </c>
      <c r="B11" s="177"/>
      <c r="C11" s="178"/>
      <c r="D11" s="170">
        <f t="shared" si="0"/>
        <v>1265</v>
      </c>
      <c r="E11" s="170">
        <f t="shared" si="0"/>
        <v>1233</v>
      </c>
      <c r="F11" s="171">
        <f t="shared" si="1"/>
        <v>2498</v>
      </c>
      <c r="G11" s="172"/>
    </row>
    <row r="12" spans="1:7" ht="15" customHeight="1">
      <c r="A12" s="176" t="s">
        <v>73</v>
      </c>
      <c r="B12" s="177"/>
      <c r="C12" s="178"/>
      <c r="D12" s="170">
        <f t="shared" si="0"/>
        <v>1163</v>
      </c>
      <c r="E12" s="170">
        <f t="shared" si="0"/>
        <v>1264</v>
      </c>
      <c r="F12" s="171">
        <f t="shared" si="1"/>
        <v>2427</v>
      </c>
      <c r="G12" s="172"/>
    </row>
    <row r="13" spans="1:7" ht="15" customHeight="1">
      <c r="A13" s="176" t="s">
        <v>74</v>
      </c>
      <c r="B13" s="177"/>
      <c r="C13" s="178"/>
      <c r="D13" s="170">
        <f t="shared" si="0"/>
        <v>1527</v>
      </c>
      <c r="E13" s="170">
        <f t="shared" si="0"/>
        <v>1792</v>
      </c>
      <c r="F13" s="171">
        <f t="shared" si="1"/>
        <v>3319</v>
      </c>
      <c r="G13" s="172"/>
    </row>
    <row r="14" spans="1:7" ht="12.75">
      <c r="A14" s="179" t="s">
        <v>75</v>
      </c>
      <c r="B14" s="174"/>
      <c r="C14" s="175"/>
      <c r="D14" s="170">
        <f t="shared" si="0"/>
        <v>7615</v>
      </c>
      <c r="E14" s="170">
        <f t="shared" si="0"/>
        <v>8056</v>
      </c>
      <c r="F14" s="171">
        <f t="shared" si="1"/>
        <v>15671</v>
      </c>
      <c r="G14" s="172"/>
    </row>
    <row r="15" spans="1:7" ht="12.75">
      <c r="A15" s="180" t="s">
        <v>76</v>
      </c>
      <c r="B15" s="181"/>
      <c r="C15" s="182"/>
      <c r="D15" s="170">
        <f t="shared" si="0"/>
        <v>638</v>
      </c>
      <c r="E15" s="170">
        <f t="shared" si="0"/>
        <v>666</v>
      </c>
      <c r="F15" s="171">
        <f t="shared" si="1"/>
        <v>1304</v>
      </c>
      <c r="G15" s="172"/>
    </row>
    <row r="16" spans="1:7" ht="12.75">
      <c r="A16" s="183" t="s">
        <v>26</v>
      </c>
      <c r="B16" s="184"/>
      <c r="C16" s="185"/>
      <c r="D16" s="186">
        <f>SUM(D7:D15)</f>
        <v>19848</v>
      </c>
      <c r="E16" s="187">
        <f>SUM(E7:E15)</f>
        <v>21697</v>
      </c>
      <c r="F16" s="187">
        <f t="shared" si="1"/>
        <v>41545</v>
      </c>
      <c r="G16" s="189"/>
    </row>
    <row r="17" spans="1:7" s="14" customFormat="1" ht="13.5" thickBot="1">
      <c r="A17" s="190"/>
      <c r="B17" s="73"/>
      <c r="C17" s="73"/>
      <c r="D17" s="75"/>
      <c r="E17" s="75"/>
      <c r="F17" s="75"/>
      <c r="G17" s="76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62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1" t="s">
        <v>162</v>
      </c>
      <c r="B35" s="152"/>
      <c r="C35" s="152"/>
      <c r="D35" s="152"/>
      <c r="E35" s="152"/>
      <c r="F35" s="153"/>
      <c r="G35" s="227"/>
    </row>
    <row r="36" spans="1:7" ht="12.75">
      <c r="A36" s="155"/>
      <c r="B36" s="156"/>
      <c r="C36" s="157"/>
      <c r="D36" s="158" t="s">
        <v>4</v>
      </c>
      <c r="E36" s="158"/>
      <c r="F36" s="159"/>
      <c r="G36" s="160"/>
    </row>
    <row r="37" spans="1:7" ht="12.75">
      <c r="A37" s="161" t="s">
        <v>84</v>
      </c>
      <c r="B37" s="162"/>
      <c r="C37" s="163"/>
      <c r="D37" s="164" t="s">
        <v>6</v>
      </c>
      <c r="E37" s="164" t="s">
        <v>8</v>
      </c>
      <c r="F37" s="165" t="s">
        <v>2</v>
      </c>
      <c r="G37" s="166"/>
    </row>
    <row r="38" spans="1:7" ht="15" customHeight="1">
      <c r="A38" s="167" t="s">
        <v>69</v>
      </c>
      <c r="B38" s="168"/>
      <c r="C38" s="169"/>
      <c r="D38" s="170">
        <v>280</v>
      </c>
      <c r="E38" s="170">
        <v>262</v>
      </c>
      <c r="F38" s="171">
        <f>D38+E38</f>
        <v>542</v>
      </c>
      <c r="G38" s="172"/>
    </row>
    <row r="39" spans="1:7" ht="15" customHeight="1">
      <c r="A39" s="176" t="s">
        <v>169</v>
      </c>
      <c r="B39" s="177"/>
      <c r="C39" s="178"/>
      <c r="D39" s="170">
        <v>235</v>
      </c>
      <c r="E39" s="170">
        <v>262</v>
      </c>
      <c r="F39" s="171">
        <f aca="true" t="shared" si="2" ref="F39:F46">D39+E39</f>
        <v>497</v>
      </c>
      <c r="G39" s="172"/>
    </row>
    <row r="40" spans="1:7" ht="15" customHeight="1">
      <c r="A40" s="176" t="s">
        <v>70</v>
      </c>
      <c r="B40" s="177"/>
      <c r="C40" s="178"/>
      <c r="D40" s="170">
        <v>1914</v>
      </c>
      <c r="E40" s="170">
        <v>2197</v>
      </c>
      <c r="F40" s="171">
        <f t="shared" si="2"/>
        <v>4111</v>
      </c>
      <c r="G40" s="172"/>
    </row>
    <row r="41" spans="1:7" ht="15" customHeight="1">
      <c r="A41" s="173" t="s">
        <v>71</v>
      </c>
      <c r="B41" s="174"/>
      <c r="C41" s="175"/>
      <c r="D41" s="170">
        <v>604</v>
      </c>
      <c r="E41" s="170">
        <v>811</v>
      </c>
      <c r="F41" s="171">
        <f t="shared" si="2"/>
        <v>1415</v>
      </c>
      <c r="G41" s="172"/>
    </row>
    <row r="42" spans="1:7" ht="15" customHeight="1">
      <c r="A42" s="176" t="s">
        <v>72</v>
      </c>
      <c r="B42" s="177"/>
      <c r="C42" s="178"/>
      <c r="D42" s="170">
        <v>722</v>
      </c>
      <c r="E42" s="170">
        <v>712</v>
      </c>
      <c r="F42" s="171">
        <f t="shared" si="2"/>
        <v>1434</v>
      </c>
      <c r="G42" s="172"/>
    </row>
    <row r="43" spans="1:7" ht="12.75">
      <c r="A43" s="176" t="s">
        <v>73</v>
      </c>
      <c r="B43" s="177"/>
      <c r="C43" s="178"/>
      <c r="D43" s="170">
        <v>651</v>
      </c>
      <c r="E43" s="170">
        <v>720</v>
      </c>
      <c r="F43" s="171">
        <f t="shared" si="2"/>
        <v>1371</v>
      </c>
      <c r="G43" s="172"/>
    </row>
    <row r="44" spans="1:7" ht="15" customHeight="1">
      <c r="A44" s="176" t="s">
        <v>74</v>
      </c>
      <c r="B44" s="177"/>
      <c r="C44" s="178"/>
      <c r="D44" s="170">
        <v>757</v>
      </c>
      <c r="E44" s="170">
        <v>920</v>
      </c>
      <c r="F44" s="171">
        <f t="shared" si="2"/>
        <v>1677</v>
      </c>
      <c r="G44" s="172"/>
    </row>
    <row r="45" spans="1:7" ht="12.75">
      <c r="A45" s="179" t="s">
        <v>75</v>
      </c>
      <c r="B45" s="174"/>
      <c r="C45" s="175"/>
      <c r="D45" s="170">
        <v>765</v>
      </c>
      <c r="E45" s="170">
        <v>948</v>
      </c>
      <c r="F45" s="171">
        <f t="shared" si="2"/>
        <v>1713</v>
      </c>
      <c r="G45" s="172"/>
    </row>
    <row r="46" spans="1:7" ht="12.75">
      <c r="A46" s="180" t="s">
        <v>76</v>
      </c>
      <c r="B46" s="181"/>
      <c r="C46" s="182"/>
      <c r="D46" s="170">
        <v>381</v>
      </c>
      <c r="E46" s="170">
        <v>412</v>
      </c>
      <c r="F46" s="171">
        <f t="shared" si="2"/>
        <v>793</v>
      </c>
      <c r="G46" s="172"/>
    </row>
    <row r="47" spans="1:7" ht="12.75">
      <c r="A47" s="155" t="s">
        <v>128</v>
      </c>
      <c r="B47" s="195"/>
      <c r="C47" s="196"/>
      <c r="D47" s="197">
        <f>SUM(D38:D46)</f>
        <v>6309</v>
      </c>
      <c r="E47" s="198">
        <f>SUM(E38:E46)</f>
        <v>7244</v>
      </c>
      <c r="F47" s="199">
        <f>SUM(F38:F46)</f>
        <v>13553</v>
      </c>
      <c r="G47" s="189"/>
    </row>
    <row r="48" spans="1:7" s="14" customFormat="1" ht="13.5" thickBot="1">
      <c r="A48" s="190"/>
      <c r="B48" s="73"/>
      <c r="C48" s="73"/>
      <c r="D48" s="75"/>
      <c r="E48" s="75"/>
      <c r="F48" s="75"/>
      <c r="G48" s="76"/>
    </row>
    <row r="49" spans="1:7" ht="12.75">
      <c r="A49" s="23" t="s">
        <v>163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1" t="s">
        <v>164</v>
      </c>
      <c r="B67" s="152"/>
      <c r="C67" s="152"/>
      <c r="D67" s="152"/>
      <c r="E67" s="152"/>
      <c r="F67" s="153"/>
      <c r="G67" s="227"/>
    </row>
    <row r="68" spans="1:7" ht="12.75">
      <c r="A68" s="155"/>
      <c r="B68" s="156"/>
      <c r="C68" s="157"/>
      <c r="D68" s="158" t="s">
        <v>4</v>
      </c>
      <c r="E68" s="158"/>
      <c r="F68" s="159"/>
      <c r="G68" s="160"/>
    </row>
    <row r="69" spans="1:7" ht="12.75">
      <c r="A69" s="161" t="s">
        <v>84</v>
      </c>
      <c r="B69" s="162"/>
      <c r="C69" s="163"/>
      <c r="D69" s="164" t="s">
        <v>6</v>
      </c>
      <c r="E69" s="164" t="s">
        <v>8</v>
      </c>
      <c r="F69" s="165" t="s">
        <v>2</v>
      </c>
      <c r="G69" s="166"/>
    </row>
    <row r="70" spans="1:7" ht="15" customHeight="1">
      <c r="A70" s="167" t="s">
        <v>69</v>
      </c>
      <c r="B70" s="168"/>
      <c r="C70" s="169"/>
      <c r="D70" s="170">
        <v>112</v>
      </c>
      <c r="E70" s="170">
        <v>120</v>
      </c>
      <c r="F70" s="171">
        <f aca="true" t="shared" si="3" ref="F70:F79">SUM(D70:E70)</f>
        <v>232</v>
      </c>
      <c r="G70" s="172"/>
    </row>
    <row r="71" spans="1:7" ht="15" customHeight="1">
      <c r="A71" s="176" t="s">
        <v>169</v>
      </c>
      <c r="B71" s="177"/>
      <c r="C71" s="178"/>
      <c r="D71" s="170">
        <v>334</v>
      </c>
      <c r="E71" s="170">
        <v>356</v>
      </c>
      <c r="F71" s="171">
        <f t="shared" si="3"/>
        <v>690</v>
      </c>
      <c r="G71" s="172"/>
    </row>
    <row r="72" spans="1:7" ht="15" customHeight="1">
      <c r="A72" s="176" t="s">
        <v>70</v>
      </c>
      <c r="B72" s="177"/>
      <c r="C72" s="178"/>
      <c r="D72" s="170">
        <v>1169</v>
      </c>
      <c r="E72" s="170">
        <v>1202</v>
      </c>
      <c r="F72" s="171">
        <f t="shared" si="3"/>
        <v>2371</v>
      </c>
      <c r="G72" s="172"/>
    </row>
    <row r="73" spans="1:7" ht="15" customHeight="1">
      <c r="A73" s="173" t="s">
        <v>71</v>
      </c>
      <c r="B73" s="174"/>
      <c r="C73" s="175"/>
      <c r="D73" s="170">
        <v>233</v>
      </c>
      <c r="E73" s="170">
        <v>332</v>
      </c>
      <c r="F73" s="171">
        <f t="shared" si="3"/>
        <v>565</v>
      </c>
      <c r="G73" s="172"/>
    </row>
    <row r="74" spans="1:7" ht="15" customHeight="1">
      <c r="A74" s="176" t="s">
        <v>72</v>
      </c>
      <c r="B74" s="177"/>
      <c r="C74" s="178"/>
      <c r="D74" s="170">
        <v>78</v>
      </c>
      <c r="E74" s="170">
        <v>59</v>
      </c>
      <c r="F74" s="171">
        <f t="shared" si="3"/>
        <v>137</v>
      </c>
      <c r="G74" s="172"/>
    </row>
    <row r="75" spans="1:7" ht="12.75">
      <c r="A75" s="176" t="s">
        <v>73</v>
      </c>
      <c r="B75" s="177"/>
      <c r="C75" s="178"/>
      <c r="D75" s="170">
        <v>173</v>
      </c>
      <c r="E75" s="170">
        <v>188</v>
      </c>
      <c r="F75" s="171">
        <f t="shared" si="3"/>
        <v>361</v>
      </c>
      <c r="G75" s="172"/>
    </row>
    <row r="76" spans="1:7" ht="15" customHeight="1">
      <c r="A76" s="176" t="s">
        <v>74</v>
      </c>
      <c r="B76" s="177"/>
      <c r="C76" s="178"/>
      <c r="D76" s="170">
        <v>152</v>
      </c>
      <c r="E76" s="170">
        <v>152</v>
      </c>
      <c r="F76" s="171">
        <f t="shared" si="3"/>
        <v>304</v>
      </c>
      <c r="G76" s="172"/>
    </row>
    <row r="77" spans="1:7" ht="12.75">
      <c r="A77" s="179" t="s">
        <v>75</v>
      </c>
      <c r="B77" s="174"/>
      <c r="C77" s="175"/>
      <c r="D77" s="170">
        <v>5728</v>
      </c>
      <c r="E77" s="170">
        <v>5864</v>
      </c>
      <c r="F77" s="171">
        <f t="shared" si="3"/>
        <v>11592</v>
      </c>
      <c r="G77" s="172"/>
    </row>
    <row r="78" spans="1:7" ht="12.75">
      <c r="A78" s="180" t="s">
        <v>76</v>
      </c>
      <c r="B78" s="181"/>
      <c r="C78" s="182"/>
      <c r="D78" s="170">
        <v>59</v>
      </c>
      <c r="E78" s="170">
        <v>42</v>
      </c>
      <c r="F78" s="171">
        <f t="shared" si="3"/>
        <v>101</v>
      </c>
      <c r="G78" s="172"/>
    </row>
    <row r="79" spans="1:7" ht="12.75">
      <c r="A79" s="183" t="s">
        <v>166</v>
      </c>
      <c r="B79" s="184"/>
      <c r="C79" s="185"/>
      <c r="D79" s="186">
        <f>SUM(D70:D78)</f>
        <v>8038</v>
      </c>
      <c r="E79" s="187">
        <f>SUM(E70:E78)</f>
        <v>8315</v>
      </c>
      <c r="F79" s="188">
        <f t="shared" si="3"/>
        <v>16353</v>
      </c>
      <c r="G79" s="189"/>
    </row>
    <row r="80" spans="1:7" s="14" customFormat="1" ht="13.5" thickBot="1">
      <c r="A80" s="190"/>
      <c r="B80" s="73"/>
      <c r="C80" s="73"/>
      <c r="D80" s="75"/>
      <c r="E80" s="75"/>
      <c r="F80" s="75"/>
      <c r="G80" s="76"/>
    </row>
    <row r="81" spans="1:7" ht="12.75">
      <c r="A81" s="23" t="s">
        <v>165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1" t="s">
        <v>167</v>
      </c>
      <c r="B99" s="152"/>
      <c r="C99" s="152"/>
      <c r="D99" s="152"/>
      <c r="E99" s="152"/>
      <c r="F99" s="153"/>
      <c r="G99" s="227"/>
    </row>
    <row r="100" spans="1:7" ht="12.75">
      <c r="A100" s="155"/>
      <c r="B100" s="156"/>
      <c r="C100" s="157"/>
      <c r="D100" s="158" t="s">
        <v>4</v>
      </c>
      <c r="E100" s="158"/>
      <c r="F100" s="159"/>
      <c r="G100" s="160"/>
    </row>
    <row r="101" spans="1:7" ht="12.75">
      <c r="A101" s="161" t="s">
        <v>84</v>
      </c>
      <c r="B101" s="162"/>
      <c r="C101" s="163"/>
      <c r="D101" s="164" t="s">
        <v>6</v>
      </c>
      <c r="E101" s="164" t="s">
        <v>8</v>
      </c>
      <c r="F101" s="165" t="s">
        <v>2</v>
      </c>
      <c r="G101" s="166"/>
    </row>
    <row r="102" spans="1:7" ht="15" customHeight="1">
      <c r="A102" s="167" t="s">
        <v>69</v>
      </c>
      <c r="B102" s="168"/>
      <c r="C102" s="169"/>
      <c r="D102" s="170">
        <v>118</v>
      </c>
      <c r="E102" s="170">
        <v>107</v>
      </c>
      <c r="F102" s="171">
        <f aca="true" t="shared" si="4" ref="F102:F111">SUM(D102:E102)</f>
        <v>225</v>
      </c>
      <c r="G102" s="172"/>
    </row>
    <row r="103" spans="1:7" ht="15" customHeight="1">
      <c r="A103" s="176" t="s">
        <v>169</v>
      </c>
      <c r="B103" s="177"/>
      <c r="C103" s="178"/>
      <c r="D103" s="170">
        <v>353</v>
      </c>
      <c r="E103" s="170">
        <v>387</v>
      </c>
      <c r="F103" s="171">
        <f t="shared" si="4"/>
        <v>740</v>
      </c>
      <c r="G103" s="172"/>
    </row>
    <row r="104" spans="1:7" ht="15" customHeight="1">
      <c r="A104" s="176" t="s">
        <v>70</v>
      </c>
      <c r="B104" s="177"/>
      <c r="C104" s="178"/>
      <c r="D104" s="170">
        <v>1641</v>
      </c>
      <c r="E104" s="170">
        <v>1852</v>
      </c>
      <c r="F104" s="171">
        <f t="shared" si="4"/>
        <v>3493</v>
      </c>
      <c r="G104" s="172"/>
    </row>
    <row r="105" spans="1:7" ht="15" customHeight="1">
      <c r="A105" s="173" t="s">
        <v>71</v>
      </c>
      <c r="B105" s="174"/>
      <c r="C105" s="175"/>
      <c r="D105" s="170">
        <v>647</v>
      </c>
      <c r="E105" s="170">
        <v>798</v>
      </c>
      <c r="F105" s="171">
        <f t="shared" si="4"/>
        <v>1445</v>
      </c>
      <c r="G105" s="172"/>
    </row>
    <row r="106" spans="1:7" ht="15" customHeight="1">
      <c r="A106" s="176" t="s">
        <v>72</v>
      </c>
      <c r="B106" s="177"/>
      <c r="C106" s="178"/>
      <c r="D106" s="170">
        <v>465</v>
      </c>
      <c r="E106" s="170">
        <v>462</v>
      </c>
      <c r="F106" s="171">
        <f t="shared" si="4"/>
        <v>927</v>
      </c>
      <c r="G106" s="172"/>
    </row>
    <row r="107" spans="1:7" ht="12.75">
      <c r="A107" s="176" t="s">
        <v>73</v>
      </c>
      <c r="B107" s="177"/>
      <c r="C107" s="178"/>
      <c r="D107" s="170">
        <v>339</v>
      </c>
      <c r="E107" s="170">
        <v>356</v>
      </c>
      <c r="F107" s="171">
        <f t="shared" si="4"/>
        <v>695</v>
      </c>
      <c r="G107" s="172"/>
    </row>
    <row r="108" spans="1:7" ht="15" customHeight="1">
      <c r="A108" s="176" t="s">
        <v>74</v>
      </c>
      <c r="B108" s="177"/>
      <c r="C108" s="178"/>
      <c r="D108" s="170">
        <v>618</v>
      </c>
      <c r="E108" s="170">
        <v>720</v>
      </c>
      <c r="F108" s="171">
        <f t="shared" si="4"/>
        <v>1338</v>
      </c>
      <c r="G108" s="172"/>
    </row>
    <row r="109" spans="1:7" ht="12.75">
      <c r="A109" s="179" t="s">
        <v>75</v>
      </c>
      <c r="B109" s="174"/>
      <c r="C109" s="175"/>
      <c r="D109" s="170">
        <v>1122</v>
      </c>
      <c r="E109" s="170">
        <v>1244</v>
      </c>
      <c r="F109" s="171">
        <f t="shared" si="4"/>
        <v>2366</v>
      </c>
      <c r="G109" s="172"/>
    </row>
    <row r="110" spans="1:7" ht="12.75">
      <c r="A110" s="180" t="s">
        <v>76</v>
      </c>
      <c r="B110" s="181"/>
      <c r="C110" s="182"/>
      <c r="D110" s="170">
        <v>198</v>
      </c>
      <c r="E110" s="170">
        <v>212</v>
      </c>
      <c r="F110" s="171">
        <f t="shared" si="4"/>
        <v>410</v>
      </c>
      <c r="G110" s="172"/>
    </row>
    <row r="111" spans="1:7" ht="12.75">
      <c r="A111" s="183" t="s">
        <v>135</v>
      </c>
      <c r="B111" s="184"/>
      <c r="C111" s="185"/>
      <c r="D111" s="186">
        <f>SUM(D102:D110)</f>
        <v>5501</v>
      </c>
      <c r="E111" s="187">
        <f>SUM(E102:E110)</f>
        <v>6138</v>
      </c>
      <c r="F111" s="188">
        <f t="shared" si="4"/>
        <v>11639</v>
      </c>
      <c r="G111" s="189"/>
    </row>
    <row r="112" spans="1:7" s="14" customFormat="1" ht="13.5" thickBot="1">
      <c r="A112" s="190"/>
      <c r="B112" s="73"/>
      <c r="C112" s="73"/>
      <c r="D112" s="75"/>
      <c r="E112" s="75"/>
      <c r="F112" s="75"/>
      <c r="G112" s="76"/>
    </row>
    <row r="113" spans="1:7" ht="12.75">
      <c r="A113" s="23" t="s">
        <v>168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2012-05-29T12:33:07Z</dcterms:modified>
  <cp:category/>
  <cp:version/>
  <cp:contentType/>
  <cp:contentStatus/>
</cp:coreProperties>
</file>