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3"/>
  <workbookPr showInkAnnotation="0" codeName="ThisWorkbook" autoCompressPictures="0"/>
  <workbookProtection workbookAlgorithmName="SHA-512" workbookHashValue="yhNS4ifyM3T3LEVTzsCyPGZYqFQp7JiSJeBSQkgOU+67I0snBPRy4kyBxFz0ueM1GBjZs9nftqdBwV9Yf3x96w==" workbookSaltValue="kjBaHo3oeCBJTDOG6DmM8Q==" workbookSpinCount="100000" lockStructure="1"/>
  <bookViews>
    <workbookView xWindow="0" yWindow="0" windowWidth="28800" windowHeight="11670" tabRatio="683"/>
  </bookViews>
  <sheets>
    <sheet name="Introduction" sheetId="5" r:id="rId1"/>
    <sheet name="1. Company Information" sheetId="4" r:id="rId2"/>
    <sheet name="2. Functional Requirements" sheetId="6" r:id="rId3"/>
    <sheet name="3. Non-Functional Requirements" sheetId="1" r:id="rId4"/>
    <sheet name="4. Applications integration" sheetId="10" r:id="rId5"/>
    <sheet name="5. Pre-Ingest Requirements" sheetId="11" r:id="rId6"/>
    <sheet name="Pre-Qualification" sheetId="13" state="hidden" r:id="rId7"/>
    <sheet name="Assessment Summary" sheetId="14" state="hidden" r:id="rId8"/>
    <sheet name="Options" sheetId="12" state="hidden" r:id="rId9"/>
    <sheet name="Sheet2" sheetId="17" state="hidden" r:id="rId10"/>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M53" i="6" l="1"/>
  <c r="F25" i="1" l="1"/>
  <c r="F24" i="1"/>
  <c r="F14" i="1"/>
  <c r="F15" i="1"/>
  <c r="F16" i="1"/>
  <c r="F17" i="1"/>
  <c r="F18" i="1"/>
  <c r="F19" i="1"/>
  <c r="F20" i="1"/>
  <c r="F21" i="1"/>
  <c r="F22" i="1"/>
  <c r="F23" i="1"/>
  <c r="F13" i="1"/>
  <c r="F10" i="1"/>
  <c r="F11" i="1"/>
  <c r="F12" i="1"/>
  <c r="F9" i="1"/>
  <c r="F4" i="1"/>
  <c r="F5" i="1"/>
  <c r="F6" i="1"/>
  <c r="F7" i="1"/>
  <c r="F8" i="1"/>
  <c r="F3" i="1"/>
  <c r="M11" i="4" l="1"/>
  <c r="K9" i="14" l="1"/>
  <c r="J9" i="14"/>
  <c r="I9" i="14"/>
  <c r="H9" i="14"/>
  <c r="G9" i="14"/>
  <c r="F9" i="14"/>
  <c r="E9" i="14"/>
  <c r="D9" i="14" l="1"/>
  <c r="C9" i="14"/>
  <c r="M4" i="11"/>
  <c r="M5" i="11"/>
  <c r="M6" i="11"/>
  <c r="M4" i="10"/>
  <c r="M5" i="10"/>
  <c r="M6" i="10"/>
  <c r="M7" i="10"/>
  <c r="M8" i="10"/>
  <c r="M9" i="10"/>
  <c r="M4" i="1"/>
  <c r="M5" i="1"/>
  <c r="M6" i="1"/>
  <c r="M7" i="1"/>
  <c r="M8" i="1"/>
  <c r="M10" i="1"/>
  <c r="M40" i="1"/>
  <c r="M50" i="1"/>
  <c r="M3" i="1"/>
  <c r="F40" i="1"/>
  <c r="F41" i="1"/>
  <c r="M41" i="1" s="1"/>
  <c r="F42" i="1"/>
  <c r="M42" i="1" s="1"/>
  <c r="F43" i="1"/>
  <c r="M43" i="1" s="1"/>
  <c r="F44" i="1"/>
  <c r="M44" i="1" s="1"/>
  <c r="F45" i="1"/>
  <c r="M45" i="1" s="1"/>
  <c r="F46" i="1"/>
  <c r="M46" i="1" s="1"/>
  <c r="F47" i="1"/>
  <c r="M47" i="1" s="1"/>
  <c r="F48" i="1"/>
  <c r="M48" i="1" s="1"/>
  <c r="F49" i="1"/>
  <c r="M49" i="1" s="1"/>
  <c r="F50" i="1"/>
  <c r="F39" i="1"/>
  <c r="M39" i="1" s="1"/>
  <c r="F33" i="1"/>
  <c r="M33" i="1" s="1"/>
  <c r="F34" i="1"/>
  <c r="M34" i="1" s="1"/>
  <c r="F35" i="1"/>
  <c r="M35" i="1" s="1"/>
  <c r="F36" i="1"/>
  <c r="M36" i="1" s="1"/>
  <c r="F37" i="1"/>
  <c r="M37" i="1" s="1"/>
  <c r="F38" i="1"/>
  <c r="M38" i="1" s="1"/>
  <c r="F32" i="1"/>
  <c r="M32" i="1" s="1"/>
  <c r="F27" i="1"/>
  <c r="M27" i="1" s="1"/>
  <c r="F28" i="1"/>
  <c r="M28" i="1" s="1"/>
  <c r="F29" i="1"/>
  <c r="M29" i="1" s="1"/>
  <c r="F30" i="1"/>
  <c r="M30" i="1" s="1"/>
  <c r="F31" i="1"/>
  <c r="M31" i="1" s="1"/>
  <c r="F26" i="1"/>
  <c r="M26" i="1" s="1"/>
  <c r="M25" i="1"/>
  <c r="M24" i="1"/>
  <c r="M14" i="1"/>
  <c r="M15" i="1"/>
  <c r="M16" i="1"/>
  <c r="M17" i="1"/>
  <c r="M18" i="1"/>
  <c r="M19" i="1"/>
  <c r="M20" i="1"/>
  <c r="M21" i="1"/>
  <c r="M22" i="1"/>
  <c r="M23" i="1"/>
  <c r="M13" i="1"/>
  <c r="M9" i="1"/>
  <c r="M11" i="1"/>
  <c r="M12" i="1"/>
  <c r="M4" i="6"/>
  <c r="M5" i="6"/>
  <c r="M6" i="6"/>
  <c r="M3" i="6"/>
  <c r="E12" i="14"/>
  <c r="E16" i="14" l="1"/>
  <c r="E15" i="14"/>
  <c r="M3" i="10"/>
  <c r="F15" i="14" s="1"/>
  <c r="E14" i="14"/>
  <c r="F14" i="14"/>
  <c r="M3" i="11"/>
  <c r="F16" i="14" s="1"/>
  <c r="F50" i="6"/>
  <c r="M50" i="6" s="1"/>
  <c r="F51" i="6"/>
  <c r="M51" i="6" s="1"/>
  <c r="F52" i="6"/>
  <c r="M52" i="6" s="1"/>
  <c r="F49" i="6"/>
  <c r="M49" i="6" s="1"/>
  <c r="F37" i="6"/>
  <c r="M37" i="6" s="1"/>
  <c r="F38" i="6"/>
  <c r="M38" i="6" s="1"/>
  <c r="F39" i="6"/>
  <c r="M39" i="6" s="1"/>
  <c r="F40" i="6"/>
  <c r="M40" i="6" s="1"/>
  <c r="F41" i="6"/>
  <c r="M41" i="6" s="1"/>
  <c r="F42" i="6"/>
  <c r="M42" i="6" s="1"/>
  <c r="F43" i="6"/>
  <c r="M43" i="6" s="1"/>
  <c r="F44" i="6"/>
  <c r="M44" i="6" s="1"/>
  <c r="F45" i="6"/>
  <c r="M45" i="6" s="1"/>
  <c r="F46" i="6"/>
  <c r="M46" i="6" s="1"/>
  <c r="F47" i="6"/>
  <c r="M47" i="6" s="1"/>
  <c r="F48" i="6"/>
  <c r="M48" i="6" s="1"/>
  <c r="F36" i="6"/>
  <c r="M36" i="6" s="1"/>
  <c r="F27" i="6"/>
  <c r="M27" i="6" s="1"/>
  <c r="F28" i="6"/>
  <c r="M28" i="6" s="1"/>
  <c r="F29" i="6"/>
  <c r="M29" i="6" s="1"/>
  <c r="F30" i="6"/>
  <c r="M30" i="6" s="1"/>
  <c r="F31" i="6"/>
  <c r="M31" i="6" s="1"/>
  <c r="F32" i="6"/>
  <c r="M32" i="6" s="1"/>
  <c r="F33" i="6"/>
  <c r="M33" i="6" s="1"/>
  <c r="F34" i="6"/>
  <c r="M34" i="6" s="1"/>
  <c r="F35" i="6"/>
  <c r="M35" i="6" s="1"/>
  <c r="F26" i="6"/>
  <c r="M26" i="6" s="1"/>
  <c r="F23" i="6"/>
  <c r="M23" i="6" s="1"/>
  <c r="F24" i="6"/>
  <c r="M24" i="6" s="1"/>
  <c r="F25" i="6"/>
  <c r="M25" i="6" s="1"/>
  <c r="F22" i="6"/>
  <c r="M22" i="6" s="1"/>
  <c r="F8" i="6"/>
  <c r="M8" i="6" s="1"/>
  <c r="F9" i="6"/>
  <c r="M9" i="6" s="1"/>
  <c r="F10" i="6"/>
  <c r="M10" i="6" s="1"/>
  <c r="F11" i="6"/>
  <c r="M11" i="6" s="1"/>
  <c r="F12" i="6"/>
  <c r="M12" i="6" s="1"/>
  <c r="F13" i="6"/>
  <c r="M13" i="6" s="1"/>
  <c r="F14" i="6"/>
  <c r="M14" i="6" s="1"/>
  <c r="F15" i="6"/>
  <c r="M15" i="6" s="1"/>
  <c r="F16" i="6"/>
  <c r="M16" i="6" s="1"/>
  <c r="F17" i="6"/>
  <c r="M17" i="6" s="1"/>
  <c r="F18" i="6"/>
  <c r="M18" i="6" s="1"/>
  <c r="F19" i="6"/>
  <c r="M19" i="6" s="1"/>
  <c r="F20" i="6"/>
  <c r="M20" i="6" s="1"/>
  <c r="F21" i="6"/>
  <c r="M21" i="6" s="1"/>
  <c r="F7" i="6"/>
  <c r="M3" i="4"/>
  <c r="M4" i="4"/>
  <c r="M5" i="4"/>
  <c r="M6" i="4"/>
  <c r="M7" i="4"/>
  <c r="M8" i="4"/>
  <c r="M9" i="4"/>
  <c r="M10" i="4"/>
  <c r="F12" i="14" l="1"/>
  <c r="M7" i="6"/>
  <c r="F13" i="14" s="1"/>
  <c r="E13" i="14"/>
  <c r="H19" i="14" l="1"/>
</calcChain>
</file>

<file path=xl/sharedStrings.xml><?xml version="1.0" encoding="utf-8"?>
<sst xmlns="http://schemas.openxmlformats.org/spreadsheetml/2006/main" count="841" uniqueCount="508">
  <si>
    <t>Author:</t>
  </si>
  <si>
    <t>PAS</t>
  </si>
  <si>
    <t>Document Owner :</t>
  </si>
  <si>
    <t>Date Created:</t>
  </si>
  <si>
    <t>Consolidated Requirements Matrix</t>
  </si>
  <si>
    <t>Date Last Modified:</t>
  </si>
  <si>
    <t>Date Issued:</t>
  </si>
  <si>
    <t>Version:</t>
  </si>
  <si>
    <t>Status:</t>
  </si>
  <si>
    <t>Table of Content</t>
  </si>
  <si>
    <t>1. Company Information</t>
  </si>
  <si>
    <t>2. Functional Requirments</t>
  </si>
  <si>
    <t>3. Non-functional Requirements</t>
  </si>
  <si>
    <t>4. Applications integrations</t>
  </si>
  <si>
    <t>Ranking</t>
  </si>
  <si>
    <t>The ranking used for the requirements is defined as follows:</t>
  </si>
  <si>
    <r>
      <t>M</t>
    </r>
    <r>
      <rPr>
        <sz val="10"/>
        <rFont val="Arial"/>
        <family val="2"/>
      </rPr>
      <t>andatory</t>
    </r>
  </si>
  <si>
    <t>This requirement is compulsory for the project and must be provided by the vendor - either by the requirement specified or by a suitable alternative.</t>
  </si>
  <si>
    <r>
      <t>D</t>
    </r>
    <r>
      <rPr>
        <sz val="10"/>
        <rFont val="Arial"/>
        <family val="2"/>
      </rPr>
      <t>esirable</t>
    </r>
  </si>
  <si>
    <t>This requirement is optional but may be omitted if there a valid reasons to so do.</t>
  </si>
  <si>
    <t>Business requirements</t>
  </si>
  <si>
    <t>Instructions</t>
  </si>
  <si>
    <t>For each requirements, please provide the following details:</t>
  </si>
  <si>
    <t>Fully met</t>
  </si>
  <si>
    <t>Work-around</t>
  </si>
  <si>
    <t>Customize</t>
  </si>
  <si>
    <t>Cannot be met</t>
  </si>
  <si>
    <t>Comments / Alternatives</t>
  </si>
  <si>
    <t>(please check)</t>
  </si>
  <si>
    <t>(Y/N)</t>
  </si>
  <si>
    <t>(Minor/Major)</t>
  </si>
  <si>
    <t>Please indicate if your solution fully meet this requirement (checked) or not (unchecked).</t>
  </si>
  <si>
    <t>Work around</t>
  </si>
  <si>
    <t>In case you left the "fully met" question unchecked, please indicate if you can provide a work around to this requirement (Yes or No).</t>
  </si>
  <si>
    <t>Please indicate the level of customization required to meet this requirement (Minor or Major)</t>
  </si>
  <si>
    <t>Please indicate here if your solution does not meet this requirement (checked) or not (unchecked).</t>
  </si>
  <si>
    <t>Suggest Alternative</t>
  </si>
  <si>
    <t>Please indicate here if you can propose an alternative solution</t>
  </si>
  <si>
    <t>Comments</t>
  </si>
  <si>
    <t>Description</t>
  </si>
  <si>
    <t>Weighting</t>
  </si>
  <si>
    <t>Company Qualifications and Profile</t>
  </si>
  <si>
    <t xml:space="preserve">Provide details of company qualifications to satisfy the requirements of this tender, including experience with related organizations and projects </t>
  </si>
  <si>
    <t>Mandatory</t>
  </si>
  <si>
    <t>Financial Statements</t>
  </si>
  <si>
    <t>Provide details of company financial statements and proof of financial stability</t>
  </si>
  <si>
    <t>Company's resource capacity</t>
  </si>
  <si>
    <t xml:space="preserve">Provide details of company's management and human resources, ie number of employees and contractors </t>
  </si>
  <si>
    <t>Technology Partnerships</t>
  </si>
  <si>
    <t xml:space="preserve">Provide details of any technology partnerships that the company has including official relationships or contracts </t>
  </si>
  <si>
    <t>Quality Assurance</t>
  </si>
  <si>
    <t>Provide details of company quality assurance practices</t>
  </si>
  <si>
    <t>Customers and Customer References</t>
  </si>
  <si>
    <t xml:space="preserve">Provide 3 customer reference contact details, looking especially for relevant references similar to this project. Describe the work you have done with this customer and how it relates to this project. </t>
  </si>
  <si>
    <t>Providers Involved</t>
  </si>
  <si>
    <t>The service provider should identify all providers involved in case of sub-contracting (Hosting, Middleware, Backup, …)</t>
  </si>
  <si>
    <t>Project Approach</t>
  </si>
  <si>
    <t>Describe the project approach, timeline, team composition, etc.</t>
  </si>
  <si>
    <t xml:space="preserve">  Digital Preservation - Functional requirements</t>
  </si>
  <si>
    <t>Domain</t>
  </si>
  <si>
    <t>Requirement ID</t>
  </si>
  <si>
    <t>Requirement</t>
  </si>
  <si>
    <t>Mandatory
/ Desirable</t>
  </si>
  <si>
    <t>Development</t>
  </si>
  <si>
    <t>Comment</t>
  </si>
  <si>
    <t>Pre-Ingest</t>
  </si>
  <si>
    <t>Pre-ingest solution</t>
  </si>
  <si>
    <t>Desireable</t>
  </si>
  <si>
    <t>Hash calculation and storage</t>
  </si>
  <si>
    <t>All static content should have a hash digest calculated and stored when accessioned to the workspace.</t>
  </si>
  <si>
    <t>Hash checking</t>
  </si>
  <si>
    <t xml:space="preserve">The hash digests of static content items in the workspace will be recalculated and checked against the stored originals on a regular basis to protect against bit-rot.
</t>
  </si>
  <si>
    <t>Virus checking</t>
  </si>
  <si>
    <t>Ingest Functional Entity</t>
  </si>
  <si>
    <t>Acceptable formats</t>
  </si>
  <si>
    <t>The system must accept content of any format, this doesn’t pre-suppose the capability to identify or validated unknown formats.</t>
  </si>
  <si>
    <t>Checksums for content with pre-calculated digests</t>
  </si>
  <si>
    <t>The ingest entity must calculate and validate checksums for content that is submitted with pre-calculated digests.</t>
  </si>
  <si>
    <t>Checksums for content submitted without  pre-calculated digests</t>
  </si>
  <si>
    <t>The ingest entity must calculate and record checksums for content submitted without pre-calculated digests</t>
  </si>
  <si>
    <t>Batch ingest</t>
  </si>
  <si>
    <t>Audit information</t>
  </si>
  <si>
    <t>Identification, validation and characterisation</t>
  </si>
  <si>
    <t>The system must use appropriate digital preservation tools to identify, validate and characterise submitted content and record the generated metadata in the preservation metadata store the generated AIP</t>
  </si>
  <si>
    <t>Extensible toolset</t>
  </si>
  <si>
    <t>The supported preservation toolset must be extensible, allowing new preservation tools to be integrated into the TDR system</t>
  </si>
  <si>
    <t>The system must provide recognised and robust virus checking as part of the ingest process and record the results in the metadata store and AIP</t>
  </si>
  <si>
    <t>IUIDs</t>
  </si>
  <si>
    <t>The system must generate persistent, unique internal identifiers for metadata, digital files and compound objects</t>
  </si>
  <si>
    <t>Relationships between content and metadata</t>
  </si>
  <si>
    <t xml:space="preserve">The system must maintain the relationships between content and metadata both internally and in any system export format.
</t>
  </si>
  <si>
    <t>Derivative copies</t>
  </si>
  <si>
    <t>The system must be be able to produce derivative copies of specified formats on ingest, often for access, e.g. automatically create a JPEG version of any ingested TIFF image.</t>
  </si>
  <si>
    <t>Flexible metadata indexing</t>
  </si>
  <si>
    <t>The ingest function must be capable of flexibly parsing selected metadata fields from SIPs and adding them to the preservation metadata store for query and retrieval.</t>
  </si>
  <si>
    <t>Complete set of UIDs</t>
  </si>
  <si>
    <t>Archival Storage Functional Entitiy</t>
  </si>
  <si>
    <t>Monitoring</t>
  </si>
  <si>
    <t>The archival storage component must monitor content and metadata to ensure that they do not become corrupted over time. This should be achieved by re-calculating and verifying checksums for all copies of content and metadata at least twice a year and ideally more</t>
  </si>
  <si>
    <t>Replacement with valid copy</t>
  </si>
  <si>
    <t>When checksum validation shows that when a content or metadata item has become corrupt the storage system should replace it with a valid copy, i.e. from a redundant copy with a valid checksum, create an audit record for the event and notify a system operator or administrator.</t>
  </si>
  <si>
    <t>Action when no replacement valid copy available</t>
  </si>
  <si>
    <t>If checksum validation of content or metadata fails and no valid redundant copy can be found the system must create an audit record and notify a system administrator.</t>
  </si>
  <si>
    <t>Different levels of preservation storage</t>
  </si>
  <si>
    <t xml:space="preserve">The archival store should support different levels of preservation storage in line with organisational policy. The system should offer options for retention of fewer copies and less performant, cheaper storage options.
</t>
  </si>
  <si>
    <t>Data Management</t>
  </si>
  <si>
    <t>Metadata association at different levels of granularity</t>
  </si>
  <si>
    <t>The data management function must enable the association of data at different levels of granularity – for example metadata could be attached to a collection, a group of files or an individual file</t>
  </si>
  <si>
    <t>Search across key metadata fields</t>
  </si>
  <si>
    <t>Query GUI</t>
  </si>
  <si>
    <t>Versioning</t>
  </si>
  <si>
    <t xml:space="preserve">The system must support versioning of content and metadata </t>
  </si>
  <si>
    <t>Recording of relationships</t>
  </si>
  <si>
    <t>The Digital Preservation System must  record and maintain relationships between different representations of a file (for example, from submitted originals to dissemination and preservation representations and subsequent migrations)</t>
  </si>
  <si>
    <t>Data Management GUI</t>
  </si>
  <si>
    <t>Retrieval of permanent identifier</t>
  </si>
  <si>
    <t>The metadata query API must return the system permanent identifier for all AIPs returned in response to queries</t>
  </si>
  <si>
    <t>Customisable metadata fields</t>
  </si>
  <si>
    <t>The data management entity should support flexible, customisable fields- so minor changes can be made by system operators without the necessity of employing software development resource (e.g. adding a field, renaming a field).</t>
  </si>
  <si>
    <t>Administration Functional Entity</t>
  </si>
  <si>
    <t>User registration and account generation</t>
  </si>
  <si>
    <t xml:space="preserve">The administration entity must provide mechanism for user registration and account generation </t>
  </si>
  <si>
    <t>Role based security</t>
  </si>
  <si>
    <t>The administration entity must implement role based security where users can be assigned multiple roles</t>
  </si>
  <si>
    <t>Soft deletion</t>
  </si>
  <si>
    <t>The entity should support “soft deletion” of content and metadata where soft deletion means that an item becomes invisible, i.e. the item cannot be found by query or accessed BUT it is not physically removed from the archival storage.</t>
  </si>
  <si>
    <t>Restoration of soft deleted item</t>
  </si>
  <si>
    <t>An administrator with appropriate privileges should be able to restore a soft deleted item</t>
  </si>
  <si>
    <t xml:space="preserve">Hard deletion </t>
  </si>
  <si>
    <t>The entity must support hard deletion of content and metadata meaning an item and all of its redundant copies are permanently erased from the archival store.</t>
  </si>
  <si>
    <t>Hard deletion authorisation</t>
  </si>
  <si>
    <t>Hard deletion should require the consensus of at least two authorised administrators, it should not be possible for a single person to permanently erase AIPs from the store.</t>
  </si>
  <si>
    <t>Support scheduled and ad-hoc format identification, validation and characterization</t>
  </si>
  <si>
    <t xml:space="preserve">Support export of all content and metadata </t>
  </si>
  <si>
    <t>The Digital Preservation System must support export of all content and metadata held in it. The export should adhere to a open and widely supported standards, e.g. Bagit bags, METS containers, Dublin core or MODS for descriptive metadata, PREMIS for digital preservation metadata</t>
  </si>
  <si>
    <t xml:space="preserve">Automated metadata synchronisation </t>
  </si>
  <si>
    <t>Queue in system interface</t>
  </si>
  <si>
    <t>The administrative GUI must provide queue  for managing and scheduling processing jobs, including ingest queue management, migration, etc</t>
  </si>
  <si>
    <t>GUI must represent hierarchical relationships</t>
  </si>
  <si>
    <t>GUI must provide configurable reports and dashboard visualisations of availability</t>
  </si>
  <si>
    <t>The administration GUI must provide configurable reports and dashboard visualisations of availability / history of system resources and activity, e.g. storage use, growth of storage over time, number of submissions ingested.</t>
  </si>
  <si>
    <t>Support the creation and retention of named configurable report templates</t>
  </si>
  <si>
    <t xml:space="preserve">The administration system must support the creation and retention of named configurable report templates, e.g. availability of system resources, audit events, format distribution
</t>
  </si>
  <si>
    <t>Export report data in alternative formats</t>
  </si>
  <si>
    <t>The administration system must be able to export report data in alternative formats, e.g. XML or CSV for automated consumption and PDF reports for circulation to staff.</t>
  </si>
  <si>
    <t>Configurable reporting</t>
  </si>
  <si>
    <t>The administration GUI must offer configurable reporting of all audit events, e.g. filter by event type or user.</t>
  </si>
  <si>
    <t>A configurable process notification system</t>
  </si>
  <si>
    <t>The administration system must provide a configurable notification system that alerts designated users when significant events occur, e.g. failed ingest due to SIP validation, checksum validation discrepancies, deletion requests, and the completion of a checksum validation cycle.</t>
  </si>
  <si>
    <t>Configuration of retention schedules</t>
  </si>
  <si>
    <t>The Digital Preservation System must support configuration of retention schedules for deletion of data objects, metadata objects and soft-deleted objects.</t>
  </si>
  <si>
    <t>Preservation Planning Functional Entity</t>
  </si>
  <si>
    <t>File format registry support</t>
  </si>
  <si>
    <t>The Digital Preservation System must support an in-system technical registry or integration with third-party registries such as PRONOM.</t>
  </si>
  <si>
    <t>Suggested formats</t>
  </si>
  <si>
    <t>The Digital Preservation System must provide suggested preservation target formats for formats thought to present a preservation risk</t>
  </si>
  <si>
    <t>Execution of preservation plans</t>
  </si>
  <si>
    <t>The system must support the execution of preservation plans e.g. format migration on individual or groups of files.</t>
  </si>
  <si>
    <t xml:space="preserve">Support automated quality assurance </t>
  </si>
  <si>
    <t>The system will support automated quality assurance of the migrated content where suitable tools exist</t>
  </si>
  <si>
    <t>Access Functional Entity</t>
  </si>
  <si>
    <t>Support the generation and delivery of custom DIPs</t>
  </si>
  <si>
    <t xml:space="preserve">The function must support the generation and delivery of custom DIPs that comply with a user’s access rights and organisational policy. </t>
  </si>
  <si>
    <t xml:space="preserve"> Web GUI for access</t>
  </si>
  <si>
    <t>The system will provide a web GUI for access that must support metadata search and should support full text search functionality</t>
  </si>
  <si>
    <t>Access derivatives</t>
  </si>
  <si>
    <t>The access entity must support the delivery of access derivatives of content in line with organizational policy.</t>
  </si>
  <si>
    <t>Permanent URI based on the item’s permanent identifier</t>
  </si>
  <si>
    <t xml:space="preserve">The access system must provide a permanent URI for every item based on the item’s permanent identifier. An authorised user must always be able to retrieve an item from its permanent URI following system upgrades </t>
  </si>
  <si>
    <t xml:space="preserve">  Digital Preservation - Non-functional requirements</t>
  </si>
  <si>
    <t>Application &amp; Interface</t>
  </si>
  <si>
    <t>Accessibility Requirements</t>
  </si>
  <si>
    <t>Desirable</t>
  </si>
  <si>
    <t>Administrative self-sufficiency</t>
  </si>
  <si>
    <t>Vanila software components</t>
  </si>
  <si>
    <t>System maintenance &amp; upgrade</t>
  </si>
  <si>
    <t>Usability</t>
  </si>
  <si>
    <t>The system should be intuitive to use with little or no training. Context-sensitive help would be an asset</t>
  </si>
  <si>
    <t>Auditing and Reporting Requirements</t>
  </si>
  <si>
    <t>Security &amp; Authentication</t>
  </si>
  <si>
    <t>AD authentication</t>
  </si>
  <si>
    <t>The system should be able to authenticate against UNHCR's Identity management systems. E.g. Authentication with UNHCR's Active Directory (AD)</t>
  </si>
  <si>
    <t>Single-Sign-On (SSO)</t>
  </si>
  <si>
    <t>The system should have the option to either enforce re-entry of password or trust the authenticated session.</t>
  </si>
  <si>
    <t>Authorised-only access</t>
  </si>
  <si>
    <t>Two-factor authentication</t>
  </si>
  <si>
    <t>The system should be able to authenticate users using a second factor</t>
  </si>
  <si>
    <t>Business Continuity</t>
  </si>
  <si>
    <t>Termination of service</t>
  </si>
  <si>
    <t>Resilience to System Failure</t>
  </si>
  <si>
    <t>Resilience to Organizational or Economic Failure</t>
  </si>
  <si>
    <t>Resilience to Software Obsolescence</t>
  </si>
  <si>
    <t>The Service Provider must provide documentation of processes and safeguards in place to protect against Software Obsolescence. I.e. Renewal of underliying software componentns once they get outdated</t>
  </si>
  <si>
    <t>Usage Reporting</t>
  </si>
  <si>
    <t>Universal access</t>
  </si>
  <si>
    <t>The service Provider should document any  technological / governmental embargoes that would restrict usage of the system in certain countries</t>
  </si>
  <si>
    <t>Backup &amp; Disaster Recovery</t>
  </si>
  <si>
    <t>Availability</t>
  </si>
  <si>
    <t>The Service Provider must ensure uptime for the service  to be at least 99.9% annually.  (excluding scheduled maintenance downtime)</t>
  </si>
  <si>
    <t>Fault Tolerance</t>
  </si>
  <si>
    <t>The system should be resilient and handle failures of individual tasks (such as ingest or access requests) gracefully without affecting other users requests</t>
  </si>
  <si>
    <t>Storage Extensibility</t>
  </si>
  <si>
    <t>The system must have adequate storage capacity and demonstrate an established process to easily extend storage capacity without affecting system availability</t>
  </si>
  <si>
    <t>Future Direction</t>
  </si>
  <si>
    <t>Failover Capability</t>
  </si>
  <si>
    <t>The System should not have any single point of failure and should be able to fail over to secondary devices to meet the availability requirements.</t>
  </si>
  <si>
    <t>Documentation &amp; Training</t>
  </si>
  <si>
    <t>End-user Documentation</t>
  </si>
  <si>
    <t>System Documentation</t>
  </si>
  <si>
    <t>Hosting &amp; Providers</t>
  </si>
  <si>
    <t>Error-Handling Requirements</t>
  </si>
  <si>
    <t>In case an operation fails, clear and meaningful messages should be displayed to the user</t>
  </si>
  <si>
    <t>Concurrency Requirements</t>
  </si>
  <si>
    <t>The system should allow different users to concurently perform different tasks in the system (i.e Ingest and multiple access at the same time)</t>
  </si>
  <si>
    <t>Monitoring &amp; alerts</t>
  </si>
  <si>
    <t>Throughput Requirements</t>
  </si>
  <si>
    <t>The system should allow signifficant amounts of data to be uploaded or accessed within reasonable timeframes.</t>
  </si>
  <si>
    <t>Scalable bandwidth</t>
  </si>
  <si>
    <t>Security &amp; Cloud</t>
  </si>
  <si>
    <t>Security Assurance Level ISO</t>
  </si>
  <si>
    <t>Cloud service specific certifications</t>
  </si>
  <si>
    <t xml:space="preserve">Mandatory </t>
  </si>
  <si>
    <t>Third party validation of security controls</t>
  </si>
  <si>
    <t xml:space="preserve">Mandatory  </t>
  </si>
  <si>
    <t>Underlying IaaS &amp; PaaS Security</t>
  </si>
  <si>
    <t>Support &amp; Maintenance</t>
  </si>
  <si>
    <t>Support type</t>
  </si>
  <si>
    <t>Support response SLA</t>
  </si>
  <si>
    <t>Structure of the support team</t>
  </si>
  <si>
    <t xml:space="preserve">The Service Provider is required to share with UNHCR the location and structure of their support team and give UNHCR at least 1 month's notice of any proposed changes. </t>
  </si>
  <si>
    <t>Upgrades &amp; Patches</t>
  </si>
  <si>
    <t>SLA credits</t>
  </si>
  <si>
    <t>The Service Provider is required to propose a method for computing credits to compensate for non-achivement of SLAs.</t>
  </si>
  <si>
    <t>Review of the SLAs</t>
  </si>
  <si>
    <t>Escalation of SLAs</t>
  </si>
  <si>
    <t>The Service Provider is required to provide a process for escalating issues in the event that an SLA target is breached.</t>
  </si>
  <si>
    <t>Capability to Integrate with other systems</t>
  </si>
  <si>
    <t>Integration with external systems will be achieved by developing workflows and applications that use the Application Programming Interfaces provided by the system.The supplier must be able to provide documentation for stable, public APIs that support the functionality described in AI 2, AI 3, AI 4, and AI 5. This documentation will be Quality Assured by the procurement team.</t>
  </si>
  <si>
    <t>Ingest API</t>
  </si>
  <si>
    <t>The procured system must provide a secure API that supports ingest functionality, namely the submission of SIPs for ingest where the API shall return the result of the ingest process and the system generated permanent identifier for successfully ingested SIPs.</t>
  </si>
  <si>
    <t>Query API</t>
  </si>
  <si>
    <t>The system must provide a secure API that supports full querying of all metadata fields held in the preservation metadata store, including descriptive metadata for items and preservation metadata generated by the system. The results sets returned must contain the permanent identifiers of all AIPs whose details are returned in the query.</t>
  </si>
  <si>
    <t>Metadata Management API</t>
  </si>
  <si>
    <t xml:space="preserve">The system must provide a secure API that supports metadata creation, update and deletion of preservation metadata store data.
</t>
  </si>
  <si>
    <t>Access by secure API</t>
  </si>
  <si>
    <t xml:space="preserve">Access functionality must be provided as a secure API that supports search for items using metadata fields, request of item by permanent identifier and delivery of the retrieved DIP to the caller.
</t>
  </si>
  <si>
    <t>Data Export</t>
  </si>
  <si>
    <t>Data must be in a format or be capable of being formated for transfer to an alternative platform</t>
  </si>
  <si>
    <t>Possibility to integrate with ADLIB</t>
  </si>
  <si>
    <t xml:space="preserve">Integration existent or posibility of with Preservation system and ADLIB. </t>
  </si>
  <si>
    <t>UNHCR must be self-sufficient in administering the system, without ongoing reliance on the service provider</t>
  </si>
  <si>
    <t>The system should log all actions on the system for auditing purposes (e.g. when a user uploads a document, when a user modifies the meta-data of a document, etc)</t>
  </si>
  <si>
    <t>The Service Provider must ensure that data and metadata is returned to UNHCR upon termination of service and provide documentary evidence of permanent removal</t>
  </si>
  <si>
    <t>The Service Provider must provide regular reports on usage (eg no of log-ins, duration of session, no and size of uploads, no of searches/breakdown of common search strings, no and volume of downloads, …)</t>
  </si>
  <si>
    <t>The response time of the system should be within the range as demonstrated by the Service Provider and agreed with UNHCR prior to the signing of the contract.   </t>
  </si>
  <si>
    <t>System Performance</t>
  </si>
  <si>
    <t xml:space="preserve">The response time of the system should remain within the agreed range when the system grows in usage and volume. </t>
  </si>
  <si>
    <t>The Service Provider must provide training materials and end-user documentation for all types of user-roles. Materials should be kept up-to-date during system changes.</t>
  </si>
  <si>
    <t xml:space="preserve">The Service Provider must provide a system architecture document that describes UNHCR's specific implementation. </t>
  </si>
  <si>
    <t>The system must provide a monitoring mechanism for tracking the status and up-time of the service. In addition to standard reports, the system must generate alerts to appropriate support staff if a serious issue is detected.</t>
  </si>
  <si>
    <t>NF-ATS-01</t>
  </si>
  <si>
    <t>NF-ATS-02</t>
  </si>
  <si>
    <t>NF-ATS-03</t>
  </si>
  <si>
    <t>NF-ATS-04</t>
  </si>
  <si>
    <t>NF-BCR-01</t>
  </si>
  <si>
    <t>NF-BCR-02</t>
  </si>
  <si>
    <t>NF-BCR-03</t>
  </si>
  <si>
    <t>NF-BCR-04</t>
  </si>
  <si>
    <t>NF-BCR-05</t>
  </si>
  <si>
    <t>NF-BCR-06</t>
  </si>
  <si>
    <t>NF-BCR-07</t>
  </si>
  <si>
    <t>NF-BCR-08</t>
  </si>
  <si>
    <t>NF-BCR-09</t>
  </si>
  <si>
    <t>NF-BCR-10</t>
  </si>
  <si>
    <t>NF-BCR-11</t>
  </si>
  <si>
    <t>NF-AIS-01</t>
  </si>
  <si>
    <t>NF-AIS-02</t>
  </si>
  <si>
    <t>NF-AIS-03</t>
  </si>
  <si>
    <t>NF-AIS-04</t>
  </si>
  <si>
    <t>NF-AIS-05</t>
  </si>
  <si>
    <t>NF-AIS-06</t>
  </si>
  <si>
    <t>NF-DNT-01</t>
  </si>
  <si>
    <t>NF-DNT-02</t>
  </si>
  <si>
    <t>NF-HNP-01</t>
  </si>
  <si>
    <t>NF-HNP-02</t>
  </si>
  <si>
    <t>NF-HNP-03</t>
  </si>
  <si>
    <t>NF-HNP-04</t>
  </si>
  <si>
    <t>NF-HNP-05</t>
  </si>
  <si>
    <t>NF-HNP-06</t>
  </si>
  <si>
    <t>NF-SC-01</t>
  </si>
  <si>
    <t>NF-SC-02</t>
  </si>
  <si>
    <t>NF-SC-03</t>
  </si>
  <si>
    <t>NF-SC-04</t>
  </si>
  <si>
    <t>NF-SC-05</t>
  </si>
  <si>
    <t>NF-SLA-01</t>
  </si>
  <si>
    <t>NF-SLA-03</t>
  </si>
  <si>
    <t>NF-SLA-04</t>
  </si>
  <si>
    <t>NF-SLA-05</t>
  </si>
  <si>
    <t>NF-SLA-06</t>
  </si>
  <si>
    <t>NF-SLA-07</t>
  </si>
  <si>
    <t>NF-SLA-08</t>
  </si>
  <si>
    <t xml:space="preserve">Supplier to confirm that it takes full responsibility for the security of the underlying platforms (as per its contractual agreements with these suppliers), including informing UNHCR of security breaches that may compromise the security of data hosted on the SaaS platforms. Supplier to describe the process for informing UNHCR of such breaches.  </t>
  </si>
  <si>
    <t xml:space="preserve">The Service Provider must demonstrate security assurance level of ISO 27001:2013 certification for securitymanagement for services within scope of the engagement </t>
  </si>
  <si>
    <t>NF-SC-06</t>
  </si>
  <si>
    <t>Security at rest</t>
  </si>
  <si>
    <t>The System should keep all data encrypted at rest</t>
  </si>
  <si>
    <t>FR-ASF-01</t>
  </si>
  <si>
    <t>FR-ASF-02</t>
  </si>
  <si>
    <t>FR-ASF-03</t>
  </si>
  <si>
    <t>FR-ASF-04</t>
  </si>
  <si>
    <t>FR-DMF-01</t>
  </si>
  <si>
    <t>FR-DMF-02</t>
  </si>
  <si>
    <t>FR-DMF-03</t>
  </si>
  <si>
    <t>FR-DMF-04</t>
  </si>
  <si>
    <t>FR-DMF-05</t>
  </si>
  <si>
    <t>FR-DMF-06</t>
  </si>
  <si>
    <t>FR-DMF-07</t>
  </si>
  <si>
    <t>FR-DMF-08</t>
  </si>
  <si>
    <t>FR-IFE-01</t>
  </si>
  <si>
    <t>FR-IFE-02</t>
  </si>
  <si>
    <t>FR-IFE-03</t>
  </si>
  <si>
    <t>FR-IFE-04</t>
  </si>
  <si>
    <t>FR-IFE-05</t>
  </si>
  <si>
    <t>FR-IFE-06</t>
  </si>
  <si>
    <t>FR-IFE-07</t>
  </si>
  <si>
    <t>FR-IFE-08</t>
  </si>
  <si>
    <t>FR-IFE-09</t>
  </si>
  <si>
    <t>FR-IFE-10</t>
  </si>
  <si>
    <t>FR-IFE-11</t>
  </si>
  <si>
    <t>FR-IFE-12</t>
  </si>
  <si>
    <t>FR-IFE-13</t>
  </si>
  <si>
    <t>FR-AFE-01</t>
  </si>
  <si>
    <t>FR-AFE-02</t>
  </si>
  <si>
    <t>FR-AFE-03</t>
  </si>
  <si>
    <t>FR-AFE-04</t>
  </si>
  <si>
    <t>FR-AFE-05</t>
  </si>
  <si>
    <t>FR-AFE-06</t>
  </si>
  <si>
    <t>FR-AFE-07</t>
  </si>
  <si>
    <t>FR-AFE-08</t>
  </si>
  <si>
    <t>FR-AFE-10</t>
  </si>
  <si>
    <t>FR-AFE-12</t>
  </si>
  <si>
    <t>FR-AFE-13</t>
  </si>
  <si>
    <t>FR-AFE-14</t>
  </si>
  <si>
    <t>FR-DMF-09</t>
  </si>
  <si>
    <t>The administrative entity must support automated metadata synchronisation with external systems using standard protocols such as OAI-PMH. The update of preservation metadata, i.e. AIP and preservation store metadata, from external sources is mandatory.</t>
  </si>
  <si>
    <t>The Pre-Ingest workspace is a secure, local workspace for accessioning and preparing digital content for ingest into the preservation system. It is quite possible, but not certain, that the workspace is purchased alongside the preservation system. In any case, the pre-ingest workspace is owned, hosted, supported and administered by UNHCR.</t>
  </si>
  <si>
    <t>The system must store audit information for a Submission Information Package, that is information relating to receipt of the SIP</t>
  </si>
  <si>
    <t>The system must return the complete set of generated UIDs (see IFE-9), at all levels of granularity e.g. metadata items, digital files and compound objects, for a successfully ingested AIP</t>
  </si>
  <si>
    <t>FR-DMF-10</t>
  </si>
  <si>
    <t>FR-AFE-09</t>
  </si>
  <si>
    <t>FR-AFE-11</t>
  </si>
  <si>
    <t>FR-AFE-15</t>
  </si>
  <si>
    <t xml:space="preserve">  Digital Preservation - Company Information</t>
  </si>
  <si>
    <t>Company Information</t>
  </si>
  <si>
    <t>FR-PPF-01</t>
  </si>
  <si>
    <t>FR-PPF-02</t>
  </si>
  <si>
    <t>FR-PPF-03</t>
  </si>
  <si>
    <t>FR-PPF-04</t>
  </si>
  <si>
    <t>FR-ACF-01</t>
  </si>
  <si>
    <t>FR-ACF-02</t>
  </si>
  <si>
    <t>FR-ACF-03</t>
  </si>
  <si>
    <t>FR-ACF-04</t>
  </si>
  <si>
    <t>CI-NTN-01</t>
  </si>
  <si>
    <t>CI-NTN-02</t>
  </si>
  <si>
    <t>CI-NTN-03</t>
  </si>
  <si>
    <t>CI-NTN-04</t>
  </si>
  <si>
    <t>CI-NTN-05</t>
  </si>
  <si>
    <t>CI-NTN-06</t>
  </si>
  <si>
    <t>CI-NTN-07</t>
  </si>
  <si>
    <t>CI-NTN-08</t>
  </si>
  <si>
    <t xml:space="preserve">  Digital Preservation - Application Integration</t>
  </si>
  <si>
    <t>Application Integration</t>
  </si>
  <si>
    <t>All content uploaded to the Pre-Ingest workspace should be scanned for viruses. User should be alerted to take action in case a virus is detected</t>
  </si>
  <si>
    <t xml:space="preserve">  Digital Preservation - Pre-Ingest Requirements</t>
  </si>
  <si>
    <t>PI-PIF-01</t>
  </si>
  <si>
    <t>PI-PIF-02</t>
  </si>
  <si>
    <t>PI-PIF-03</t>
  </si>
  <si>
    <t>PI-PIF-04</t>
  </si>
  <si>
    <t>AI-API-01</t>
  </si>
  <si>
    <t>AI-API-02</t>
  </si>
  <si>
    <t>AI-API-03</t>
  </si>
  <si>
    <t>AI-API-04</t>
  </si>
  <si>
    <t>AI-API-05</t>
  </si>
  <si>
    <t>AI-API-06</t>
  </si>
  <si>
    <t>AI-API-07</t>
  </si>
  <si>
    <t>The Service Provider is required to share with UNHCR a 12-month plan for installing upgrades.</t>
  </si>
  <si>
    <t>The Service Provider is required to provide regular reports on their performance in relation to the SLAs. Proper justification must be provided to UNHCR for all issues that were not resolved as per the SLA</t>
  </si>
  <si>
    <t>NF-SLA-02</t>
  </si>
  <si>
    <t xml:space="preserve">
Different support models with a range of service levels and pricing 
</t>
  </si>
  <si>
    <t>The Service Provider is required to provide techncial and application support by email, phone and optional self-service websites. Support should be available between 8 am and 6 pm on weekdays CET.</t>
  </si>
  <si>
    <t>Clearly defined severity levels with ticket response and resolution goals for both internal (e.g. cloud service problems) and reported issues/questions by UNHCR</t>
  </si>
  <si>
    <t xml:space="preserve"> Incidents to be investigated within 48 hours, resolved or options for resolution provided within 7 working days (dependent upon level of UNHCR IT support involvement required)</t>
  </si>
  <si>
    <t xml:space="preserve">Clearly defined process and system for raising tickets </t>
  </si>
  <si>
    <t>The solution will provide 24 hour access to the stored data.</t>
  </si>
  <si>
    <t>In the event of service failure, full restoration should be achieved within 24hrs.</t>
  </si>
  <si>
    <t>NF-SLA-09</t>
  </si>
  <si>
    <t>NF-SLA-10</t>
  </si>
  <si>
    <t>NF-SLA-11</t>
  </si>
  <si>
    <t>NF-SLA-12</t>
  </si>
  <si>
    <t xml:space="preserve">The Service Provider must have documentation of processes and safeguards. The Service Provider must also have Escrows in place to protect customer data and services in the event of system failure, including procedures for notifying UNHCR promptly in the case of such an event. Location of Escrow to be agreed with UNHCR. </t>
  </si>
  <si>
    <t xml:space="preserve">The Service Provider must have documentation of processes and safeguards in place to mitigate the risks of Organizational or Economic failure including subcontractors (if any).The Service Provider must also have Escrows in place to protect customer data and services in the event of such failure, including procedures for notifying UNHCR promptly in the case of such an event. Location of Escrow to be agreed with UNHCR. </t>
  </si>
  <si>
    <t>NF-SC-07</t>
  </si>
  <si>
    <t>The Service Provider should demonstrate security assurance by having  the following cloud service specific certifications
a) ISO/IEC 27017:2015 (Code of practice for information security controls based on ISO/IEC 27002 for cloud services) and ISO/IEC 27018 (Code of practice for protection of Personally Identifiable Information (PII) in public clouds acting as PII processors)</t>
  </si>
  <si>
    <t xml:space="preserve">Cloud service specific certifications
</t>
  </si>
  <si>
    <t>YES</t>
  </si>
  <si>
    <t>NO</t>
  </si>
  <si>
    <t>Entries for bidder</t>
  </si>
  <si>
    <t>Score</t>
  </si>
  <si>
    <t>Automatically calculated (hidden)</t>
  </si>
  <si>
    <t>(hidden)</t>
  </si>
  <si>
    <t>Entries for UNHCR Evaluation
(hidden)</t>
  </si>
  <si>
    <t>x</t>
  </si>
  <si>
    <t>RFP/2017/877  Technical Evaluation - P16200 Digital Preservation Project</t>
  </si>
  <si>
    <t>Company</t>
  </si>
  <si>
    <t>Evaluation by</t>
  </si>
  <si>
    <t>Checklist/Elimination criteria - all suppliers must meet these requirements</t>
  </si>
  <si>
    <t>Yes/No</t>
  </si>
  <si>
    <t>Section - Item</t>
  </si>
  <si>
    <t>Requirment Reference</t>
  </si>
  <si>
    <t>Functional Requirements</t>
  </si>
  <si>
    <t>Applications integration</t>
  </si>
  <si>
    <t>Non-Functional Requirements</t>
  </si>
  <si>
    <t>ISO 27001 compliance</t>
  </si>
  <si>
    <t>NfF-SC-01</t>
  </si>
  <si>
    <t>RFP  Response</t>
  </si>
  <si>
    <t xml:space="preserve">Incomplete incorrectly completed response. </t>
  </si>
  <si>
    <t>Summary</t>
  </si>
  <si>
    <t>RFP/2017/877   Technical Evaluation -P16200 Digital Preservation Project</t>
  </si>
  <si>
    <t>Company Name:</t>
  </si>
  <si>
    <t>{Enter company name here}</t>
  </si>
  <si>
    <t>Evaluation by:</t>
  </si>
  <si>
    <t>{enter your name here}</t>
  </si>
  <si>
    <t>Yes-No First Cut:</t>
  </si>
  <si>
    <t>Max</t>
  </si>
  <si>
    <t>Overall Total (Technical Evaluation) Max 70%</t>
  </si>
  <si>
    <t>Summary Notes:</t>
  </si>
  <si>
    <t>SCORE</t>
  </si>
  <si>
    <t>Minimum Technical Weighted Score to be considered</t>
  </si>
  <si>
    <t>Maximum Technical Weighted Scores obtainable</t>
  </si>
  <si>
    <t>2. Functional Requirements</t>
  </si>
  <si>
    <t>3. Non-Functional Requirements</t>
  </si>
  <si>
    <t>4. Application Integration</t>
  </si>
  <si>
    <t>5. Pre-Ingest Requirements</t>
  </si>
  <si>
    <t>UNHCR Assessment</t>
  </si>
  <si>
    <t>Pre-Qualification</t>
  </si>
  <si>
    <t>The company has at least 10 years of experience and demonstrates their digital preservation experience</t>
  </si>
  <si>
    <t>No evidence or info submitted is incomplete / not relevant.</t>
  </si>
  <si>
    <t>The company has at least 6 years of experience and demonstrates their digital preservation experience</t>
  </si>
  <si>
    <t>The company has at least 4 years of experience and demonstrates their digital preservation experience</t>
  </si>
  <si>
    <t>The company has at least 2 years of experience and demonstrates their digital preservation experience</t>
  </si>
  <si>
    <t>Meets/exceeds our expectations</t>
  </si>
  <si>
    <t>The company demonstrates no range of technology partnerships</t>
  </si>
  <si>
    <t>The company demonstrates little range of technology partnerships</t>
  </si>
  <si>
    <t>The company demonstrates a range of technology partnerships</t>
  </si>
  <si>
    <t>The company demonstrates a wide range of technology partnerships</t>
  </si>
  <si>
    <t>The company demonstrates, meets and exceeds our requirements in terms of partnerships.</t>
  </si>
  <si>
    <t>The company demonstrates, meets and exceeds our requirements in terms of company quality assurance practices</t>
  </si>
  <si>
    <t>The company provides good evidence of  being well developed in terms of company quality assurance practices</t>
  </si>
  <si>
    <t>The company provides sufficient evidence of  being well developed in terms of company quality assurance practices</t>
  </si>
  <si>
    <t>The company provides little evidence of  being well developed in terms of company quality assurance practices</t>
  </si>
  <si>
    <t>The company provides slim evidence of  being well developed in terms of company quality assurance practices</t>
  </si>
  <si>
    <t>The company have supplied 3 or more references (including UN agencies) customer references and provide evidence of  work done</t>
  </si>
  <si>
    <t>The company have supplied 3  references (including UN agencies) customer references and provide evidence work done</t>
  </si>
  <si>
    <t>The company have supplied 3 or more (not including UN agencies) customer references and provide evidence work done</t>
  </si>
  <si>
    <t>The company have supplied  less than 3  customer references and provide evidence work done</t>
  </si>
  <si>
    <t>The company have supplied  less than 3  customer references and provide litle evidence work done</t>
  </si>
  <si>
    <t xml:space="preserve">The service provider identifies all providers involved in case of sub-contracting (Hosting, Middleware, Backup, …). Meets and exceeds UNHCR requirements. </t>
  </si>
  <si>
    <t>The service provider identifies all providers involved in case of sub-contracting (Hosting, Middleware, Backup, …). Meets UNHCR requirements</t>
  </si>
  <si>
    <t>The service provider does not clearlly identify all providers involved in case of sub-contracting (Hosting, Middleware, Backup, …). Meets and exceeds UNHCR requirements</t>
  </si>
  <si>
    <t>Company provides details of company financial statements and proof of financial stability - meeting/exceeding UNHCR requirements</t>
  </si>
  <si>
    <t>Company provides good evidence and details of company financial statements and proof of financial stability - meeting/exceeding UNHCR requirements</t>
  </si>
  <si>
    <t xml:space="preserve">The service provider identifies partially all providers involved in case of sub-contracting (Hosting, Middleware, Backup, …). But not convincing. </t>
  </si>
  <si>
    <t>Company providesevidence and details of company financial statements and proof of financial stability - meeting/exceeding UNHCR requirement. Evidence provided is not convincing</t>
  </si>
  <si>
    <t>Company provides slim evidence and details of company financial statements and proof of financial stability.</t>
  </si>
  <si>
    <t>Company provides little evidence and details of company financial statements and proof of financial stability.</t>
  </si>
  <si>
    <t>The company has at least 20 years of experience and demonstrates their digital preservation experience</t>
  </si>
  <si>
    <t>The company's management and human resources,  exceeds our requirements</t>
  </si>
  <si>
    <t>The company provides        good evidence that they can provide the professional staff/resources and also have good sub contractors</t>
  </si>
  <si>
    <t>The company provide some evidence the professional staff/resources and also have good sub contractors but not everything convincing</t>
  </si>
  <si>
    <t>The company provide little evidence the professional staff/resources and also have good sub contractors and so unconvincing</t>
  </si>
  <si>
    <t>The company provide some but inadequate evidence of the professional staff/resources and also have good sub contractors and so unconvincing.</t>
  </si>
  <si>
    <r>
      <t>The Service Provider must demonstrate security assurance by having  the following cloud service specific certifications 
a</t>
    </r>
    <r>
      <rPr>
        <u/>
        <sz val="9"/>
        <color rgb="FF000000"/>
        <rFont val="Arial"/>
        <family val="2"/>
      </rPr>
      <t xml:space="preserve">) Cloud Security Alliance (CSA) STAR Certification: </t>
    </r>
    <r>
      <rPr>
        <sz val="9"/>
        <color rgb="FF000000"/>
        <rFont val="Arial"/>
        <family val="2"/>
      </rPr>
      <t xml:space="preserve">
  a. Cloud Controls Matrix (CCM) : These are fundamental security principles / control objectives in specifying the overall security needs of a cloud consumer and assessing the overall security risk of a cloud provider. 
Note: UNHCR identifies with the security requirements indicated in the CCM for SaaS CSPs as its overarching security controls for security assurance purposes.
  b. Consensus Assessments Initiative Questionnaire (CAIQ): This is an Industry accepted tool to document what security controls exist from the CSP offerings. This tool provides pre-audit checklists and questionnaires to inventory existing controls 
 Note: UNHCR requests from the CSPs to document and elaborate on the existing controls by providing answers to the questions applicable to the respective SaaS, IaaS, and PaaS service delivery model.
  c. CSA STAR Certification: The CSP should demonstrate security assurance  and maturity of its security provision in one of the following three categories: Certification, Attestation, or Continuous improvement </t>
    </r>
  </si>
  <si>
    <t xml:space="preserve">The Service Provider to provide evidence of validation by a reputable third party of security controls implemented at the CSP in the form of recent security audits or risks assessments </t>
  </si>
  <si>
    <t>The functional entity must provide a GUI that allows authorised users to manage the metadata held in the store. This should use the data management API.</t>
  </si>
  <si>
    <t xml:space="preserve">The system must provide a graphical interface that allows authorised users to query the preservation metadata store and display the returned results. This should use the preservation metadata store query API </t>
  </si>
  <si>
    <t xml:space="preserve">The system must support searching across key metadata fields and full text searching for textual objects.  </t>
  </si>
  <si>
    <t>The system should comply with accessibility standards. (e.g W3 standards)</t>
  </si>
  <si>
    <t>he solution proposed for UNHCR should require very little (if any) customisation</t>
  </si>
  <si>
    <t>A system maintenance or upgrade  must not result in system outage, or within agreed maintenance windows</t>
  </si>
  <si>
    <t>The system should ensure that only authorized users can access the system and the data</t>
  </si>
  <si>
    <t>All vendors should be able to present an idea of where their product is headed over the next 2-5 years</t>
  </si>
  <si>
    <t>The Service Provider must provide evidence for their disaster recovery backup storage mechanism, including procedures for notifying UNHCR promptly in the case of such. Provide options for end-costing for RTO and RPO. E.g. backup to an off-site location and in alternate storage technology</t>
  </si>
  <si>
    <t xml:space="preserve">The administrative entity must support scheduled and ad-hoc format identification, validation and characterization of content. This allows new or updated preservation tools to be run on previously ingested content. </t>
  </si>
  <si>
    <t xml:space="preserve">Both the API and GUI must support bulk-ingest, see non-functional  requirements for performance characteristics.
</t>
  </si>
  <si>
    <t>The administration system GUI must represent hierarchical relationships, e.g content versions, original file system structure, as navigable links.</t>
  </si>
  <si>
    <t xml:space="preserve">RFP 877 UNHCR Digital Preservation Project </t>
  </si>
  <si>
    <t>This document lists all functional and non functional requirements for Digital Preservation project</t>
  </si>
  <si>
    <t>5. Pre-Ingest Requirements (optional)</t>
  </si>
  <si>
    <t>Free text box for your comments on this requirement. Comments are mandatory</t>
  </si>
  <si>
    <t xml:space="preserve">Provide details of company qualifications to satisfy the requirements of this tender, including prior experience with related organizations and projects </t>
  </si>
  <si>
    <t>CI-NTN-09</t>
  </si>
  <si>
    <t>Desrireable</t>
  </si>
  <si>
    <t>Describe how the project proposal reflects UNHCR requirements</t>
  </si>
  <si>
    <t>Reflecting and communicating UNHCR RFP requirements</t>
  </si>
  <si>
    <t>User Story</t>
  </si>
  <si>
    <t>Response to User Story</t>
  </si>
  <si>
    <t>The proposal must demonstrate an understanding of  the UNHCR User Story and how proposal and product can apply to UNHCR User Story</t>
  </si>
  <si>
    <t>FR-USR-01</t>
  </si>
</sst>
</file>

<file path=xl/styles.xml><?xml version="1.0" encoding="utf-8"?>
<styleSheet xmlns="http://schemas.openxmlformats.org/spreadsheetml/2006/main" xmlns:mc="http://schemas.openxmlformats.org/markup-compatibility/2006" xmlns:x14ac="http://schemas.microsoft.com/office/spreadsheetml/2009/9/ac" mc:Ignorable="x14ac">
  <fonts count="40" x14ac:knownFonts="1">
    <font>
      <sz val="10"/>
      <color rgb="FF000000"/>
      <name val="Arial"/>
    </font>
    <font>
      <sz val="11"/>
      <color theme="1"/>
      <name val="Calibri"/>
      <family val="2"/>
      <scheme val="minor"/>
    </font>
    <font>
      <sz val="11"/>
      <color theme="1"/>
      <name val="Calibri"/>
      <family val="2"/>
      <scheme val="minor"/>
    </font>
    <font>
      <sz val="10"/>
      <color rgb="FFFFFFFF"/>
      <name val="Arial"/>
      <family val="2"/>
    </font>
    <font>
      <u/>
      <sz val="10"/>
      <color theme="10"/>
      <name val="Arial"/>
      <family val="2"/>
    </font>
    <font>
      <u/>
      <sz val="10"/>
      <color theme="11"/>
      <name val="Arial"/>
      <family val="2"/>
    </font>
    <font>
      <sz val="10"/>
      <name val="Calibri"/>
      <family val="2"/>
    </font>
    <font>
      <b/>
      <sz val="12"/>
      <name val="Calibri"/>
      <family val="2"/>
    </font>
    <font>
      <sz val="10"/>
      <name val="Arial"/>
      <family val="2"/>
    </font>
    <font>
      <b/>
      <sz val="10"/>
      <color rgb="FFFFFFFF"/>
      <name val="Arial"/>
      <family val="2"/>
    </font>
    <font>
      <sz val="10"/>
      <color rgb="FF000000"/>
      <name val="Arial"/>
      <family val="2"/>
    </font>
    <font>
      <sz val="10"/>
      <color theme="1"/>
      <name val="Arial"/>
      <family val="2"/>
    </font>
    <font>
      <b/>
      <sz val="9"/>
      <color indexed="9"/>
      <name val="Arial"/>
      <family val="2"/>
    </font>
    <font>
      <sz val="9"/>
      <name val="Arial"/>
      <family val="2"/>
    </font>
    <font>
      <sz val="9"/>
      <color rgb="FF000000"/>
      <name val="Arial"/>
      <family val="2"/>
    </font>
    <font>
      <u/>
      <sz val="9"/>
      <color rgb="FF000000"/>
      <name val="Arial"/>
      <family val="2"/>
    </font>
    <font>
      <sz val="11"/>
      <color rgb="FF3F3F76"/>
      <name val="Calibri"/>
      <family val="2"/>
      <scheme val="minor"/>
    </font>
    <font>
      <sz val="8"/>
      <color indexed="23"/>
      <name val="Arial"/>
      <family val="2"/>
    </font>
    <font>
      <b/>
      <sz val="10"/>
      <name val="Arial"/>
      <family val="2"/>
    </font>
    <font>
      <b/>
      <sz val="10"/>
      <color indexed="8"/>
      <name val="Arial"/>
      <family val="2"/>
    </font>
    <font>
      <sz val="10"/>
      <color indexed="48"/>
      <name val="Arial"/>
      <family val="2"/>
    </font>
    <font>
      <b/>
      <sz val="10"/>
      <color indexed="10"/>
      <name val="Arial"/>
      <family val="2"/>
    </font>
    <font>
      <b/>
      <sz val="10"/>
      <color rgb="FF000000"/>
      <name val="Arial"/>
      <family val="2"/>
    </font>
    <font>
      <sz val="10"/>
      <color indexed="8"/>
      <name val="Arial"/>
      <family val="2"/>
    </font>
    <font>
      <sz val="11"/>
      <color theme="0"/>
      <name val="Calibri"/>
      <family val="2"/>
      <scheme val="minor"/>
    </font>
    <font>
      <b/>
      <sz val="14"/>
      <color indexed="8"/>
      <name val="Calibri"/>
      <family val="2"/>
    </font>
    <font>
      <b/>
      <i/>
      <sz val="9"/>
      <name val="Arial"/>
      <family val="2"/>
    </font>
    <font>
      <b/>
      <sz val="12"/>
      <color indexed="12"/>
      <name val="Arial"/>
      <family val="2"/>
    </font>
    <font>
      <b/>
      <sz val="9"/>
      <color indexed="8"/>
      <name val="Calibri"/>
      <family val="2"/>
    </font>
    <font>
      <sz val="11"/>
      <name val="Arial"/>
      <family val="2"/>
    </font>
    <font>
      <b/>
      <sz val="9"/>
      <name val="Arial"/>
      <family val="2"/>
    </font>
    <font>
      <b/>
      <sz val="12"/>
      <name val="Arial"/>
      <family val="2"/>
    </font>
    <font>
      <b/>
      <i/>
      <sz val="11"/>
      <name val="Arial"/>
      <family val="2"/>
    </font>
    <font>
      <b/>
      <i/>
      <sz val="11"/>
      <color indexed="9"/>
      <name val="Arial"/>
      <family val="2"/>
    </font>
    <font>
      <b/>
      <i/>
      <sz val="10"/>
      <name val="Arial"/>
      <family val="2"/>
    </font>
    <font>
      <b/>
      <i/>
      <sz val="12"/>
      <name val="Arial"/>
      <family val="2"/>
    </font>
    <font>
      <sz val="12"/>
      <name val="Arial"/>
      <family val="2"/>
    </font>
    <font>
      <b/>
      <sz val="9"/>
      <name val="Verdana"/>
      <family val="2"/>
    </font>
    <font>
      <b/>
      <sz val="9"/>
      <color indexed="18"/>
      <name val="Verdana"/>
      <family val="2"/>
    </font>
    <font>
      <sz val="10"/>
      <name val="Arial"/>
    </font>
  </fonts>
  <fills count="42">
    <fill>
      <patternFill patternType="none"/>
    </fill>
    <fill>
      <patternFill patternType="gray125"/>
    </fill>
    <fill>
      <patternFill patternType="solid">
        <fgColor rgb="FFFFFFFF"/>
        <bgColor rgb="FFFFFFFF"/>
      </patternFill>
    </fill>
    <fill>
      <patternFill patternType="solid">
        <fgColor rgb="FF7F7F7F"/>
        <bgColor rgb="FF7F7F7F"/>
      </patternFill>
    </fill>
    <fill>
      <patternFill patternType="solid">
        <fgColor rgb="FF139CC7"/>
        <bgColor rgb="FF139CC7"/>
      </patternFill>
    </fill>
    <fill>
      <patternFill patternType="solid">
        <fgColor rgb="FF906D28"/>
        <bgColor rgb="FF906D28"/>
      </patternFill>
    </fill>
    <fill>
      <patternFill patternType="solid">
        <fgColor rgb="FF785C47"/>
        <bgColor rgb="FF785C47"/>
      </patternFill>
    </fill>
    <fill>
      <patternFill patternType="solid">
        <fgColor rgb="FF938953"/>
        <bgColor rgb="FF938953"/>
      </patternFill>
    </fill>
    <fill>
      <patternFill patternType="solid">
        <fgColor rgb="FF5DC7CF"/>
        <bgColor rgb="FF5DC7CF"/>
      </patternFill>
    </fill>
    <fill>
      <patternFill patternType="solid">
        <fgColor rgb="FF91B02E"/>
        <bgColor rgb="FF91B02E"/>
      </patternFill>
    </fill>
    <fill>
      <patternFill patternType="solid">
        <fgColor indexed="23"/>
        <bgColor indexed="64"/>
      </patternFill>
    </fill>
    <fill>
      <patternFill patternType="solid">
        <fgColor indexed="60"/>
        <bgColor indexed="64"/>
      </patternFill>
    </fill>
    <fill>
      <patternFill patternType="solid">
        <fgColor rgb="FFFFCC99"/>
      </patternFill>
    </fill>
    <fill>
      <patternFill patternType="solid">
        <fgColor indexed="9"/>
        <bgColor indexed="64"/>
      </patternFill>
    </fill>
    <fill>
      <patternFill patternType="solid">
        <fgColor indexed="44"/>
        <bgColor indexed="64"/>
      </patternFill>
    </fill>
    <fill>
      <patternFill patternType="solid">
        <fgColor indexed="47"/>
        <bgColor indexed="64"/>
      </patternFill>
    </fill>
    <fill>
      <patternFill patternType="solid">
        <fgColor rgb="FFFFFF00"/>
        <bgColor indexed="64"/>
      </patternFill>
    </fill>
    <fill>
      <patternFill patternType="solid">
        <fgColor theme="8" tint="0.39997558519241921"/>
        <bgColor indexed="64"/>
      </patternFill>
    </fill>
    <fill>
      <patternFill patternType="solid">
        <fgColor rgb="FF92D050"/>
        <bgColor indexed="64"/>
      </patternFill>
    </fill>
    <fill>
      <patternFill patternType="solid">
        <fgColor theme="6" tint="0.39997558519241921"/>
        <bgColor indexed="64"/>
      </patternFill>
    </fill>
    <fill>
      <patternFill patternType="solid">
        <fgColor rgb="FFCC99FF"/>
        <bgColor indexed="64"/>
      </patternFill>
    </fill>
    <fill>
      <patternFill patternType="solid">
        <fgColor rgb="FFCCCC00"/>
        <bgColor indexed="64"/>
      </patternFill>
    </fill>
    <fill>
      <patternFill patternType="solid">
        <fgColor rgb="FFFF99FF"/>
        <bgColor indexed="64"/>
      </patternFill>
    </fill>
    <fill>
      <patternFill patternType="solid">
        <fgColor theme="0"/>
        <bgColor indexed="64"/>
      </patternFill>
    </fill>
    <fill>
      <patternFill patternType="solid">
        <fgColor theme="5" tint="0.79998168889431442"/>
        <bgColor indexed="65"/>
      </patternFill>
    </fill>
    <fill>
      <patternFill patternType="solid">
        <fgColor theme="6"/>
      </patternFill>
    </fill>
    <fill>
      <patternFill patternType="solid">
        <fgColor theme="6" tint="0.79998168889431442"/>
        <bgColor indexed="65"/>
      </patternFill>
    </fill>
    <fill>
      <patternFill patternType="solid">
        <fgColor theme="7"/>
      </patternFill>
    </fill>
    <fill>
      <patternFill patternType="solid">
        <fgColor theme="7" tint="0.79998168889431442"/>
        <bgColor indexed="65"/>
      </patternFill>
    </fill>
    <fill>
      <patternFill patternType="solid">
        <fgColor theme="9" tint="0.79998168889431442"/>
        <bgColor indexed="65"/>
      </patternFill>
    </fill>
    <fill>
      <patternFill patternType="solid">
        <fgColor indexed="41"/>
        <bgColor indexed="64"/>
      </patternFill>
    </fill>
    <fill>
      <patternFill patternType="solid">
        <fgColor indexed="42"/>
        <bgColor indexed="64"/>
      </patternFill>
    </fill>
    <fill>
      <patternFill patternType="solid">
        <fgColor theme="9" tint="0.59999389629810485"/>
        <bgColor indexed="64"/>
      </patternFill>
    </fill>
    <fill>
      <patternFill patternType="solid">
        <fgColor indexed="17"/>
        <bgColor indexed="64"/>
      </patternFill>
    </fill>
    <fill>
      <patternFill patternType="solid">
        <fgColor indexed="43"/>
        <bgColor indexed="64"/>
      </patternFill>
    </fill>
    <fill>
      <patternFill patternType="solid">
        <fgColor theme="4" tint="0.59999389629810485"/>
        <bgColor theme="4" tint="0.59999389629810485"/>
      </patternFill>
    </fill>
    <fill>
      <patternFill patternType="solid">
        <fgColor theme="4" tint="0.79998168889431442"/>
        <bgColor theme="4" tint="0.79998168889431442"/>
      </patternFill>
    </fill>
    <fill>
      <patternFill patternType="solid">
        <fgColor theme="0"/>
        <bgColor theme="4" tint="0.59999389629810485"/>
      </patternFill>
    </fill>
    <fill>
      <patternFill patternType="solid">
        <fgColor theme="0"/>
        <bgColor theme="4" tint="0.79998168889431442"/>
      </patternFill>
    </fill>
    <fill>
      <patternFill patternType="solid">
        <fgColor theme="4" tint="0.59999389629810485"/>
        <bgColor indexed="64"/>
      </patternFill>
    </fill>
    <fill>
      <patternFill patternType="solid">
        <fgColor theme="7" tint="0.79998168889431442"/>
        <bgColor indexed="64"/>
      </patternFill>
    </fill>
    <fill>
      <patternFill patternType="solid">
        <fgColor theme="7" tint="0.59999389629810485"/>
        <bgColor indexed="64"/>
      </patternFill>
    </fill>
  </fills>
  <borders count="5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diagonal/>
    </border>
    <border>
      <left/>
      <right style="thin">
        <color rgb="FF000000"/>
      </right>
      <top/>
      <bottom style="thin">
        <color rgb="FF000000"/>
      </bottom>
      <diagonal/>
    </border>
    <border>
      <left style="thin">
        <color rgb="FF000000"/>
      </left>
      <right style="thin">
        <color rgb="FF000000"/>
      </right>
      <top style="thin">
        <color rgb="FF000000"/>
      </top>
      <bottom style="thick">
        <color theme="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style="thin">
        <color theme="0"/>
      </top>
      <bottom style="thin">
        <color rgb="FF000000"/>
      </bottom>
      <diagonal/>
    </border>
    <border>
      <left style="thin">
        <color rgb="FF000000"/>
      </left>
      <right/>
      <top/>
      <bottom/>
      <diagonal/>
    </border>
    <border>
      <left style="thin">
        <color rgb="FF7F7F7F"/>
      </left>
      <right/>
      <top style="thin">
        <color rgb="FF7F7F7F"/>
      </top>
      <bottom style="thin">
        <color indexed="64"/>
      </bottom>
      <diagonal/>
    </border>
    <border>
      <left/>
      <right/>
      <top style="thin">
        <color rgb="FF7F7F7F"/>
      </top>
      <bottom style="thin">
        <color indexed="64"/>
      </bottom>
      <diagonal/>
    </border>
    <border>
      <left/>
      <right style="thin">
        <color indexed="64"/>
      </right>
      <top style="thin">
        <color rgb="FF7F7F7F"/>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theme="3" tint="-0.249977111117893"/>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7F7F7F"/>
      </right>
      <top style="thin">
        <color indexed="64"/>
      </top>
      <bottom style="thin">
        <color indexed="64"/>
      </bottom>
      <diagonal/>
    </border>
    <border>
      <left/>
      <right style="thin">
        <color rgb="FF7F7F7F"/>
      </right>
      <top/>
      <bottom/>
      <diagonal/>
    </border>
    <border>
      <left style="thin">
        <color rgb="FF7F7F7F"/>
      </left>
      <right style="thin">
        <color rgb="FF7F7F7F"/>
      </right>
      <top style="thin">
        <color rgb="FF7F7F7F"/>
      </top>
      <bottom/>
      <diagonal/>
    </border>
  </borders>
  <cellStyleXfs count="191">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8" fillId="0" borderId="0"/>
    <xf numFmtId="0" fontId="16" fillId="12" borderId="19" applyNumberFormat="0" applyAlignment="0" applyProtection="0"/>
    <xf numFmtId="0" fontId="2" fillId="24" borderId="0" applyNumberFormat="0" applyBorder="0" applyAlignment="0" applyProtection="0"/>
    <xf numFmtId="0" fontId="24" fillId="25" borderId="0" applyNumberFormat="0" applyBorder="0" applyAlignment="0" applyProtection="0"/>
    <xf numFmtId="0" fontId="2" fillId="26" borderId="0" applyNumberFormat="0" applyBorder="0" applyAlignment="0" applyProtection="0"/>
    <xf numFmtId="0" fontId="24" fillId="27" borderId="0" applyNumberFormat="0" applyBorder="0" applyAlignment="0" applyProtection="0"/>
    <xf numFmtId="0" fontId="2" fillId="28" borderId="0" applyNumberFormat="0" applyBorder="0" applyAlignment="0" applyProtection="0"/>
    <xf numFmtId="0" fontId="1" fillId="29" borderId="0" applyNumberFormat="0" applyBorder="0" applyAlignment="0" applyProtection="0"/>
  </cellStyleXfs>
  <cellXfs count="230">
    <xf numFmtId="0" fontId="0" fillId="0" borderId="0" xfId="0" applyFont="1" applyAlignment="1">
      <alignment wrapText="1"/>
    </xf>
    <xf numFmtId="0" fontId="3" fillId="4" borderId="6" xfId="0" applyFont="1" applyFill="1" applyBorder="1" applyAlignment="1">
      <alignment horizontal="center" vertical="top" wrapText="1"/>
    </xf>
    <xf numFmtId="0" fontId="3" fillId="8" borderId="4" xfId="0" applyFont="1" applyFill="1" applyBorder="1" applyAlignment="1">
      <alignment horizontal="center" vertical="top" wrapText="1"/>
    </xf>
    <xf numFmtId="0" fontId="0" fillId="0" borderId="0" xfId="0" applyFont="1" applyAlignment="1">
      <alignment wrapText="1"/>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0" fontId="7" fillId="0" borderId="2" xfId="0" applyFont="1" applyFill="1" applyBorder="1" applyAlignment="1">
      <alignment vertical="center"/>
    </xf>
    <xf numFmtId="0" fontId="6" fillId="0" borderId="0" xfId="0" applyFont="1" applyFill="1" applyBorder="1" applyAlignment="1">
      <alignment horizontal="left" vertical="center" wrapText="1"/>
    </xf>
    <xf numFmtId="0" fontId="8" fillId="0" borderId="0" xfId="0" applyFont="1" applyFill="1" applyAlignment="1">
      <alignment wrapText="1"/>
    </xf>
    <xf numFmtId="0" fontId="3" fillId="4" borderId="8" xfId="0" applyFont="1" applyFill="1" applyBorder="1" applyAlignment="1">
      <alignment horizontal="left" vertical="top" wrapText="1"/>
    </xf>
    <xf numFmtId="0" fontId="3" fillId="4" borderId="3" xfId="0" applyFont="1" applyFill="1" applyBorder="1" applyAlignment="1">
      <alignment horizontal="left" vertical="top" wrapText="1"/>
    </xf>
    <xf numFmtId="0" fontId="3" fillId="6" borderId="3" xfId="0" applyFont="1" applyFill="1" applyBorder="1" applyAlignment="1">
      <alignment horizontal="left" vertical="top" wrapText="1"/>
    </xf>
    <xf numFmtId="0" fontId="3" fillId="7" borderId="3" xfId="0" applyFont="1" applyFill="1" applyBorder="1" applyAlignment="1">
      <alignment horizontal="left" vertical="top" wrapText="1"/>
    </xf>
    <xf numFmtId="0" fontId="10" fillId="2" borderId="6" xfId="0" applyFont="1" applyFill="1" applyBorder="1" applyAlignment="1">
      <alignment vertical="top" wrapText="1"/>
    </xf>
    <xf numFmtId="0" fontId="10" fillId="0" borderId="10" xfId="0" applyFont="1" applyBorder="1" applyAlignment="1">
      <alignment wrapText="1"/>
    </xf>
    <xf numFmtId="0" fontId="8" fillId="0" borderId="0" xfId="0" applyFont="1" applyFill="1" applyAlignment="1">
      <alignment vertical="top" wrapText="1"/>
    </xf>
    <xf numFmtId="0" fontId="10" fillId="0" borderId="0" xfId="0" applyFont="1" applyAlignment="1">
      <alignment vertical="top" wrapText="1"/>
    </xf>
    <xf numFmtId="0" fontId="0" fillId="0" borderId="0" xfId="0" applyFont="1" applyAlignment="1">
      <alignment vertical="top" wrapText="1"/>
    </xf>
    <xf numFmtId="0" fontId="10" fillId="2" borderId="4" xfId="0" applyFont="1" applyFill="1" applyBorder="1" applyAlignment="1">
      <alignment vertical="top" wrapText="1"/>
    </xf>
    <xf numFmtId="0" fontId="3" fillId="8" borderId="3" xfId="0" applyFont="1" applyFill="1" applyBorder="1" applyAlignment="1">
      <alignment horizontal="left" vertical="top" wrapText="1"/>
    </xf>
    <xf numFmtId="0" fontId="3" fillId="6" borderId="4" xfId="0" applyFont="1" applyFill="1" applyBorder="1" applyAlignment="1">
      <alignment horizontal="left" vertical="top" wrapText="1"/>
    </xf>
    <xf numFmtId="0" fontId="8" fillId="0" borderId="0" xfId="183"/>
    <xf numFmtId="0" fontId="10" fillId="2" borderId="11" xfId="0" applyFont="1" applyFill="1" applyBorder="1" applyAlignment="1">
      <alignment vertical="top" wrapText="1"/>
    </xf>
    <xf numFmtId="0" fontId="0" fillId="13" borderId="20" xfId="0" applyFill="1" applyBorder="1"/>
    <xf numFmtId="0" fontId="0" fillId="13" borderId="21" xfId="0" applyFill="1" applyBorder="1"/>
    <xf numFmtId="0" fontId="0" fillId="13" borderId="22" xfId="0" applyFill="1" applyBorder="1"/>
    <xf numFmtId="0" fontId="0" fillId="13" borderId="0" xfId="0" applyFill="1" applyBorder="1"/>
    <xf numFmtId="0" fontId="0" fillId="13" borderId="25" xfId="0" applyFill="1" applyBorder="1"/>
    <xf numFmtId="0" fontId="0" fillId="14" borderId="27" xfId="0" applyFill="1" applyBorder="1"/>
    <xf numFmtId="0" fontId="0" fillId="14" borderId="17" xfId="0" applyFill="1" applyBorder="1"/>
    <xf numFmtId="0" fontId="0" fillId="14" borderId="18" xfId="0" applyFill="1" applyBorder="1"/>
    <xf numFmtId="0" fontId="0" fillId="13" borderId="26" xfId="0" applyFill="1" applyBorder="1"/>
    <xf numFmtId="0" fontId="19" fillId="13" borderId="26" xfId="0" applyFont="1" applyFill="1" applyBorder="1"/>
    <xf numFmtId="0" fontId="8" fillId="13" borderId="0" xfId="0" applyFont="1" applyFill="1" applyBorder="1"/>
    <xf numFmtId="0" fontId="8" fillId="13" borderId="26" xfId="0" applyFont="1" applyFill="1" applyBorder="1"/>
    <xf numFmtId="0" fontId="0" fillId="0" borderId="0" xfId="0" applyBorder="1"/>
    <xf numFmtId="0" fontId="18" fillId="13" borderId="26" xfId="0" applyFont="1" applyFill="1" applyBorder="1"/>
    <xf numFmtId="0" fontId="18" fillId="13" borderId="26" xfId="0" applyFont="1" applyFill="1" applyBorder="1" applyAlignment="1">
      <alignment horizontal="justify" vertical="top" wrapText="1"/>
    </xf>
    <xf numFmtId="0" fontId="8" fillId="13" borderId="26" xfId="0" applyFont="1" applyFill="1" applyBorder="1" applyAlignment="1">
      <alignment horizontal="justify" vertical="top" wrapText="1"/>
    </xf>
    <xf numFmtId="0" fontId="20" fillId="13" borderId="26" xfId="0" applyFont="1" applyFill="1" applyBorder="1"/>
    <xf numFmtId="0" fontId="21" fillId="13" borderId="26" xfId="0" applyFont="1" applyFill="1" applyBorder="1"/>
    <xf numFmtId="0" fontId="12" fillId="11" borderId="10" xfId="0" applyFont="1" applyFill="1" applyBorder="1" applyAlignment="1">
      <alignment horizontal="center" vertical="top" wrapText="1"/>
    </xf>
    <xf numFmtId="0" fontId="8" fillId="0" borderId="10" xfId="0" applyFont="1" applyBorder="1" applyAlignment="1">
      <alignment horizontal="center" vertical="top" wrapText="1"/>
    </xf>
    <xf numFmtId="0" fontId="8" fillId="15" borderId="10" xfId="0" applyFont="1" applyFill="1" applyBorder="1" applyAlignment="1">
      <alignment horizontal="left" vertical="top" wrapText="1"/>
    </xf>
    <xf numFmtId="0" fontId="0" fillId="0" borderId="0" xfId="0"/>
    <xf numFmtId="0" fontId="0" fillId="13" borderId="28" xfId="0" applyFill="1" applyBorder="1"/>
    <xf numFmtId="0" fontId="0" fillId="13" borderId="29" xfId="0" applyFill="1" applyBorder="1"/>
    <xf numFmtId="0" fontId="0" fillId="13" borderId="30" xfId="0" applyFill="1" applyBorder="1"/>
    <xf numFmtId="0" fontId="13" fillId="0" borderId="0" xfId="0" applyFont="1"/>
    <xf numFmtId="0" fontId="14" fillId="0" borderId="10" xfId="0" applyFont="1" applyBorder="1" applyAlignment="1">
      <alignment horizontal="left" vertical="top" wrapText="1"/>
    </xf>
    <xf numFmtId="0" fontId="10" fillId="0" borderId="10" xfId="0" applyFont="1" applyBorder="1" applyAlignment="1">
      <alignment horizontal="left" vertical="top" wrapText="1"/>
    </xf>
    <xf numFmtId="0" fontId="10" fillId="0" borderId="10" xfId="0" applyFont="1" applyFill="1" applyBorder="1" applyAlignment="1">
      <alignment wrapText="1"/>
    </xf>
    <xf numFmtId="0" fontId="10" fillId="16" borderId="10" xfId="0" applyFont="1" applyFill="1" applyBorder="1" applyAlignment="1">
      <alignment wrapText="1"/>
    </xf>
    <xf numFmtId="0" fontId="3" fillId="6" borderId="4" xfId="0" applyFont="1" applyFill="1" applyBorder="1" applyAlignment="1">
      <alignment horizontal="center" vertical="top" wrapText="1"/>
    </xf>
    <xf numFmtId="0" fontId="3" fillId="9" borderId="4" xfId="0" applyFont="1" applyFill="1" applyBorder="1" applyAlignment="1">
      <alignment horizontal="center" vertical="top" wrapText="1"/>
    </xf>
    <xf numFmtId="0" fontId="3" fillId="5" borderId="4" xfId="0" applyFont="1" applyFill="1" applyBorder="1" applyAlignment="1">
      <alignment horizontal="center" vertical="top" wrapText="1"/>
    </xf>
    <xf numFmtId="0" fontId="3" fillId="5" borderId="3" xfId="0" applyFont="1" applyFill="1" applyBorder="1" applyAlignment="1">
      <alignment horizontal="left" vertical="top" wrapText="1"/>
    </xf>
    <xf numFmtId="0" fontId="3" fillId="9" borderId="3" xfId="0" applyFont="1" applyFill="1" applyBorder="1" applyAlignment="1">
      <alignment horizontal="left" vertical="top" wrapText="1"/>
    </xf>
    <xf numFmtId="0" fontId="8" fillId="0" borderId="10" xfId="0" applyFont="1" applyFill="1" applyBorder="1" applyAlignment="1">
      <alignment horizontal="left" vertical="top" wrapText="1"/>
    </xf>
    <xf numFmtId="0" fontId="8" fillId="0" borderId="10" xfId="0" applyFont="1" applyBorder="1" applyAlignment="1">
      <alignment vertical="top" wrapText="1"/>
    </xf>
    <xf numFmtId="0" fontId="8" fillId="0" borderId="10" xfId="0" applyFont="1" applyFill="1" applyBorder="1" applyAlignment="1">
      <alignment vertical="top" wrapText="1"/>
    </xf>
    <xf numFmtId="0" fontId="12" fillId="11" borderId="10" xfId="0" applyFont="1" applyFill="1" applyBorder="1" applyAlignment="1" applyProtection="1">
      <alignment horizontal="center" wrapText="1"/>
      <protection locked="0"/>
    </xf>
    <xf numFmtId="0" fontId="10" fillId="0" borderId="10" xfId="0" applyFont="1" applyBorder="1" applyAlignment="1">
      <alignment vertical="center" wrapText="1"/>
    </xf>
    <xf numFmtId="0" fontId="23" fillId="0" borderId="10" xfId="0" applyFont="1" applyFill="1" applyBorder="1" applyAlignment="1">
      <alignment horizontal="left" vertical="top" wrapText="1"/>
    </xf>
    <xf numFmtId="0" fontId="8" fillId="19" borderId="10" xfId="0" applyFont="1" applyFill="1" applyBorder="1" applyAlignment="1">
      <alignment horizontal="left" vertical="top" wrapText="1"/>
    </xf>
    <xf numFmtId="0" fontId="8" fillId="23" borderId="10" xfId="0" applyFont="1" applyFill="1" applyBorder="1" applyAlignment="1">
      <alignment horizontal="left" vertical="top" wrapText="1"/>
    </xf>
    <xf numFmtId="0" fontId="10" fillId="23" borderId="10" xfId="0" applyFont="1" applyFill="1" applyBorder="1" applyAlignment="1">
      <alignment horizontal="left" vertical="top" wrapText="1"/>
    </xf>
    <xf numFmtId="0" fontId="9" fillId="3" borderId="7" xfId="0" applyFont="1" applyFill="1" applyBorder="1" applyAlignment="1">
      <alignment wrapText="1"/>
    </xf>
    <xf numFmtId="0" fontId="9" fillId="3" borderId="5" xfId="0" applyFont="1" applyFill="1" applyBorder="1" applyAlignment="1">
      <alignment wrapText="1"/>
    </xf>
    <xf numFmtId="0" fontId="12" fillId="11" borderId="10" xfId="0" applyFont="1" applyFill="1" applyBorder="1" applyAlignment="1" applyProtection="1">
      <alignment horizontal="center" textRotation="45" wrapText="1"/>
      <protection locked="0"/>
    </xf>
    <xf numFmtId="0" fontId="8" fillId="20" borderId="10" xfId="0" applyFont="1" applyFill="1" applyBorder="1" applyAlignment="1">
      <alignment horizontal="left" vertical="top" wrapText="1"/>
    </xf>
    <xf numFmtId="0" fontId="3" fillId="7" borderId="4" xfId="0" applyFont="1" applyFill="1" applyBorder="1" applyAlignment="1">
      <alignment horizontal="center" vertical="top" wrapText="1"/>
    </xf>
    <xf numFmtId="0" fontId="3" fillId="9" borderId="4" xfId="0" applyFont="1" applyFill="1" applyBorder="1" applyAlignment="1">
      <alignment horizontal="left" vertical="top" wrapText="1"/>
    </xf>
    <xf numFmtId="0" fontId="10" fillId="0" borderId="0" xfId="0" applyFont="1" applyFill="1" applyAlignment="1">
      <alignment vertical="top" wrapText="1"/>
    </xf>
    <xf numFmtId="0" fontId="0" fillId="0" borderId="0" xfId="0" applyFont="1" applyFill="1" applyAlignment="1">
      <alignment vertical="top" wrapText="1"/>
    </xf>
    <xf numFmtId="0" fontId="10" fillId="0" borderId="0" xfId="0" applyFont="1" applyFill="1" applyBorder="1" applyAlignment="1">
      <alignment vertical="top" wrapText="1"/>
    </xf>
    <xf numFmtId="0" fontId="0" fillId="2" borderId="6" xfId="0" applyFont="1" applyFill="1" applyBorder="1" applyAlignment="1">
      <alignment vertical="top" wrapText="1"/>
    </xf>
    <xf numFmtId="0" fontId="8" fillId="0" borderId="0" xfId="0" applyFont="1" applyFill="1" applyBorder="1" applyAlignment="1">
      <alignment vertical="top" wrapText="1"/>
    </xf>
    <xf numFmtId="0" fontId="14" fillId="0" borderId="0" xfId="0" quotePrefix="1" applyFont="1" applyFill="1" applyBorder="1" applyAlignment="1">
      <alignment vertical="top" wrapText="1"/>
    </xf>
    <xf numFmtId="0" fontId="10" fillId="0" borderId="32" xfId="0" applyFont="1" applyBorder="1" applyAlignment="1">
      <alignment wrapText="1"/>
    </xf>
    <xf numFmtId="0" fontId="8" fillId="0" borderId="10" xfId="0" applyFont="1" applyBorder="1" applyAlignment="1">
      <alignment vertical="top"/>
    </xf>
    <xf numFmtId="0" fontId="10" fillId="0" borderId="10" xfId="0" applyFont="1" applyFill="1" applyBorder="1" applyAlignment="1">
      <alignment horizontal="left" vertical="top" wrapText="1"/>
    </xf>
    <xf numFmtId="0" fontId="6" fillId="0" borderId="2" xfId="0" applyFont="1" applyFill="1" applyBorder="1" applyAlignment="1">
      <alignment horizontal="center" vertical="center" wrapText="1"/>
    </xf>
    <xf numFmtId="0" fontId="10" fillId="22" borderId="10" xfId="0" applyFont="1" applyFill="1" applyBorder="1" applyAlignment="1">
      <alignment horizontal="center" vertical="top" wrapText="1"/>
    </xf>
    <xf numFmtId="0" fontId="10" fillId="17" borderId="10" xfId="0" applyFont="1" applyFill="1" applyBorder="1" applyAlignment="1">
      <alignment horizontal="center" vertical="top" wrapText="1"/>
    </xf>
    <xf numFmtId="0" fontId="10" fillId="20" borderId="10" xfId="0" applyFont="1" applyFill="1" applyBorder="1" applyAlignment="1">
      <alignment horizontal="center" vertical="top" wrapText="1"/>
    </xf>
    <xf numFmtId="0" fontId="10" fillId="18" borderId="10" xfId="0" applyFont="1" applyFill="1" applyBorder="1" applyAlignment="1">
      <alignment horizontal="center" vertical="top" wrapText="1"/>
    </xf>
    <xf numFmtId="0" fontId="8" fillId="19" borderId="10" xfId="0" applyFont="1" applyFill="1" applyBorder="1" applyAlignment="1">
      <alignment horizontal="center" vertical="top" wrapText="1"/>
    </xf>
    <xf numFmtId="0" fontId="8" fillId="21" borderId="10" xfId="0" applyFont="1" applyFill="1" applyBorder="1" applyAlignment="1">
      <alignment horizontal="center" vertical="top" wrapText="1"/>
    </xf>
    <xf numFmtId="0" fontId="22" fillId="0" borderId="10" xfId="0" applyFont="1" applyBorder="1" applyAlignment="1">
      <alignment horizontal="center" vertical="top" wrapText="1"/>
    </xf>
    <xf numFmtId="0" fontId="9" fillId="3" borderId="9" xfId="0" applyFont="1" applyFill="1" applyBorder="1" applyAlignment="1">
      <alignment wrapText="1"/>
    </xf>
    <xf numFmtId="0" fontId="9" fillId="3" borderId="9" xfId="0" applyFont="1" applyFill="1" applyBorder="1" applyAlignment="1">
      <alignment horizontal="center" wrapText="1"/>
    </xf>
    <xf numFmtId="0" fontId="12" fillId="10" borderId="10" xfId="0" applyFont="1" applyFill="1" applyBorder="1" applyAlignment="1">
      <alignment horizontal="left" wrapText="1"/>
    </xf>
    <xf numFmtId="0" fontId="12" fillId="11" borderId="12" xfId="0" applyFont="1" applyFill="1" applyBorder="1" applyAlignment="1" applyProtection="1">
      <alignment horizontal="center" wrapText="1"/>
      <protection locked="0"/>
    </xf>
    <xf numFmtId="0" fontId="11" fillId="23" borderId="31" xfId="0" applyFont="1" applyFill="1" applyBorder="1" applyAlignment="1">
      <alignment vertical="top" wrapText="1"/>
    </xf>
    <xf numFmtId="0" fontId="3" fillId="4" borderId="3" xfId="0" applyFont="1" applyFill="1" applyBorder="1" applyAlignment="1">
      <alignment horizontal="center" vertical="top" wrapText="1"/>
    </xf>
    <xf numFmtId="0" fontId="8" fillId="0" borderId="10" xfId="183" applyFont="1" applyBorder="1" applyAlignment="1">
      <alignment horizontal="justify" vertical="top" wrapText="1"/>
    </xf>
    <xf numFmtId="0" fontId="8" fillId="0" borderId="10" xfId="183" applyFont="1" applyBorder="1" applyAlignment="1">
      <alignment horizontal="left" vertical="top" wrapText="1"/>
    </xf>
    <xf numFmtId="0" fontId="8" fillId="22" borderId="10" xfId="0" applyFont="1" applyFill="1" applyBorder="1" applyAlignment="1">
      <alignment vertical="top" wrapText="1"/>
    </xf>
    <xf numFmtId="0" fontId="8" fillId="17" borderId="10" xfId="0" applyFont="1" applyFill="1" applyBorder="1" applyAlignment="1">
      <alignment vertical="top" wrapText="1"/>
    </xf>
    <xf numFmtId="0" fontId="8" fillId="18" borderId="10" xfId="0" applyFont="1" applyFill="1" applyBorder="1" applyAlignment="1">
      <alignment vertical="top" wrapText="1"/>
    </xf>
    <xf numFmtId="0" fontId="8" fillId="21" borderId="10" xfId="0" applyFont="1" applyFill="1" applyBorder="1" applyAlignment="1">
      <alignment vertical="top" wrapText="1"/>
    </xf>
    <xf numFmtId="0" fontId="8" fillId="23" borderId="10" xfId="183" applyFont="1" applyFill="1" applyBorder="1" applyAlignment="1">
      <alignment horizontal="left" vertical="top" wrapText="1"/>
    </xf>
    <xf numFmtId="0" fontId="3" fillId="6" borderId="3" xfId="0" applyFont="1" applyFill="1" applyBorder="1" applyAlignment="1">
      <alignment horizontal="center" vertical="top" wrapText="1"/>
    </xf>
    <xf numFmtId="0" fontId="10" fillId="0" borderId="10" xfId="0" applyFont="1" applyBorder="1" applyAlignment="1">
      <alignment vertical="top" wrapText="1"/>
    </xf>
    <xf numFmtId="0" fontId="8" fillId="23" borderId="10" xfId="0" applyFont="1" applyFill="1" applyBorder="1" applyAlignment="1">
      <alignment vertical="top" wrapText="1"/>
    </xf>
    <xf numFmtId="0" fontId="3" fillId="7" borderId="3" xfId="0" applyFont="1" applyFill="1" applyBorder="1" applyAlignment="1">
      <alignment horizontal="center" vertical="top" wrapText="1"/>
    </xf>
    <xf numFmtId="0" fontId="0" fillId="2" borderId="4" xfId="0" applyFont="1" applyFill="1" applyBorder="1" applyAlignment="1">
      <alignment vertical="top" wrapText="1"/>
    </xf>
    <xf numFmtId="0" fontId="0" fillId="0" borderId="0" xfId="0" quotePrefix="1" applyFont="1" applyFill="1" applyBorder="1" applyAlignment="1">
      <alignment vertical="top" wrapText="1"/>
    </xf>
    <xf numFmtId="0" fontId="9" fillId="3" borderId="5" xfId="0" applyFont="1" applyFill="1" applyBorder="1" applyAlignment="1">
      <alignment horizontal="left" vertical="top" wrapText="1"/>
    </xf>
    <xf numFmtId="0" fontId="10" fillId="0" borderId="32" xfId="0" applyFont="1" applyFill="1" applyBorder="1" applyAlignment="1">
      <alignment horizontal="left" vertical="top" wrapText="1"/>
    </xf>
    <xf numFmtId="0" fontId="26" fillId="0" borderId="0" xfId="0" applyFont="1"/>
    <xf numFmtId="0" fontId="27" fillId="0" borderId="0" xfId="0" applyFont="1"/>
    <xf numFmtId="0" fontId="8" fillId="0" borderId="0" xfId="0" applyFont="1"/>
    <xf numFmtId="0" fontId="28" fillId="14" borderId="41" xfId="0" applyFont="1" applyFill="1" applyBorder="1" applyAlignment="1">
      <alignment horizontal="center"/>
    </xf>
    <xf numFmtId="0" fontId="28" fillId="14" borderId="42" xfId="0" applyFont="1" applyFill="1" applyBorder="1"/>
    <xf numFmtId="0" fontId="29" fillId="0" borderId="0" xfId="0" applyFont="1"/>
    <xf numFmtId="0" fontId="13" fillId="30" borderId="12" xfId="0" applyFont="1" applyFill="1" applyBorder="1" applyAlignment="1">
      <alignment horizontal="center"/>
    </xf>
    <xf numFmtId="0" fontId="28" fillId="30" borderId="40" xfId="0" applyFont="1" applyFill="1" applyBorder="1"/>
    <xf numFmtId="0" fontId="13" fillId="30" borderId="40" xfId="0" applyFont="1" applyFill="1" applyBorder="1"/>
    <xf numFmtId="49" fontId="13" fillId="30" borderId="40" xfId="0" applyNumberFormat="1" applyFont="1" applyFill="1" applyBorder="1"/>
    <xf numFmtId="0" fontId="13" fillId="31" borderId="0" xfId="0" applyFont="1" applyFill="1" applyAlignment="1">
      <alignment horizontal="center"/>
    </xf>
    <xf numFmtId="0" fontId="28" fillId="0" borderId="0" xfId="0" applyFont="1"/>
    <xf numFmtId="0" fontId="13" fillId="23" borderId="0" xfId="0" applyFont="1" applyFill="1"/>
    <xf numFmtId="49" fontId="13" fillId="0" borderId="0" xfId="0" applyNumberFormat="1" applyFont="1" applyFill="1"/>
    <xf numFmtId="49" fontId="13" fillId="0" borderId="0" xfId="0" applyNumberFormat="1" applyFont="1"/>
    <xf numFmtId="0" fontId="13" fillId="0" borderId="10" xfId="0" applyFont="1" applyBorder="1" applyAlignment="1">
      <alignment vertical="top" wrapText="1"/>
    </xf>
    <xf numFmtId="0" fontId="30" fillId="0" borderId="10" xfId="0" applyFont="1" applyFill="1" applyBorder="1" applyAlignment="1">
      <alignment vertical="top" wrapText="1"/>
    </xf>
    <xf numFmtId="0" fontId="13" fillId="0" borderId="0" xfId="0" applyFont="1" applyBorder="1" applyAlignment="1">
      <alignment vertical="top" wrapText="1"/>
    </xf>
    <xf numFmtId="0" fontId="30" fillId="0" borderId="0" xfId="0" applyFont="1" applyFill="1" applyBorder="1" applyAlignment="1">
      <alignment vertical="top" wrapText="1"/>
    </xf>
    <xf numFmtId="0" fontId="13" fillId="23" borderId="0" xfId="0" applyFont="1" applyFill="1" applyAlignment="1">
      <alignment horizontal="center"/>
    </xf>
    <xf numFmtId="0" fontId="31" fillId="0" borderId="0" xfId="0" applyFont="1"/>
    <xf numFmtId="0" fontId="32" fillId="0" borderId="0" xfId="0" applyFont="1" applyFill="1" applyBorder="1"/>
    <xf numFmtId="0" fontId="29" fillId="0" borderId="0" xfId="0" applyFont="1" applyFill="1" applyBorder="1"/>
    <xf numFmtId="0" fontId="33" fillId="33" borderId="12" xfId="0" applyFont="1" applyFill="1" applyBorder="1"/>
    <xf numFmtId="0" fontId="34" fillId="0" borderId="0" xfId="0" applyFont="1" applyAlignment="1">
      <alignment horizontal="right"/>
    </xf>
    <xf numFmtId="0" fontId="35" fillId="0" borderId="0" xfId="0" applyFont="1"/>
    <xf numFmtId="0" fontId="36" fillId="0" borderId="0" xfId="0" applyFont="1"/>
    <xf numFmtId="0" fontId="26" fillId="0" borderId="17" xfId="0" applyFont="1" applyBorder="1"/>
    <xf numFmtId="0" fontId="0" fillId="0" borderId="17" xfId="0" applyBorder="1"/>
    <xf numFmtId="0" fontId="0" fillId="31" borderId="17" xfId="0" applyFill="1" applyBorder="1"/>
    <xf numFmtId="0" fontId="0" fillId="0" borderId="44" xfId="0" applyBorder="1"/>
    <xf numFmtId="0" fontId="0" fillId="0" borderId="13" xfId="0" applyBorder="1"/>
    <xf numFmtId="0" fontId="37" fillId="16" borderId="45" xfId="0" applyFont="1" applyFill="1" applyBorder="1" applyAlignment="1" applyProtection="1">
      <alignment horizontal="center"/>
    </xf>
    <xf numFmtId="3" fontId="37" fillId="16" borderId="46" xfId="0" applyNumberFormat="1" applyFont="1" applyFill="1" applyBorder="1" applyAlignment="1" applyProtection="1">
      <alignment horizontal="center"/>
    </xf>
    <xf numFmtId="3" fontId="37" fillId="16" borderId="47" xfId="0" applyNumberFormat="1" applyFont="1" applyFill="1" applyBorder="1" applyAlignment="1" applyProtection="1">
      <alignment horizontal="center"/>
    </xf>
    <xf numFmtId="0" fontId="28" fillId="14" borderId="42" xfId="0" applyFont="1" applyFill="1" applyBorder="1" applyAlignment="1">
      <alignment horizontal="left" wrapText="1"/>
    </xf>
    <xf numFmtId="0" fontId="31" fillId="34" borderId="43" xfId="0" applyNumberFormat="1" applyFont="1" applyFill="1" applyBorder="1"/>
    <xf numFmtId="0" fontId="1" fillId="29" borderId="0" xfId="190"/>
    <xf numFmtId="0" fontId="10" fillId="0" borderId="0" xfId="0" applyFont="1" applyAlignment="1">
      <alignment wrapText="1"/>
    </xf>
    <xf numFmtId="0" fontId="8" fillId="35" borderId="38" xfId="183" applyNumberFormat="1" applyFont="1" applyFill="1" applyBorder="1" applyAlignment="1">
      <alignment horizontal="left" vertical="top" wrapText="1"/>
    </xf>
    <xf numFmtId="0" fontId="8" fillId="36" borderId="38" xfId="183" applyNumberFormat="1" applyFont="1" applyFill="1" applyBorder="1" applyAlignment="1">
      <alignment horizontal="left" vertical="top" wrapText="1"/>
    </xf>
    <xf numFmtId="0" fontId="8" fillId="37" borderId="10" xfId="183" applyNumberFormat="1" applyFont="1" applyFill="1" applyBorder="1" applyAlignment="1">
      <alignment horizontal="left" vertical="top" wrapText="1"/>
    </xf>
    <xf numFmtId="0" fontId="8" fillId="38" borderId="10" xfId="183" applyNumberFormat="1" applyFont="1" applyFill="1" applyBorder="1" applyAlignment="1">
      <alignment horizontal="left" vertical="top" wrapText="1"/>
    </xf>
    <xf numFmtId="0" fontId="0" fillId="23" borderId="10" xfId="0" applyFont="1" applyFill="1" applyBorder="1" applyAlignment="1">
      <alignment wrapText="1"/>
    </xf>
    <xf numFmtId="0" fontId="8" fillId="39" borderId="10" xfId="0" applyFont="1" applyFill="1" applyBorder="1" applyAlignment="1">
      <alignment vertical="top" wrapText="1"/>
    </xf>
    <xf numFmtId="0" fontId="10" fillId="39" borderId="10" xfId="0" applyFont="1" applyFill="1" applyBorder="1" applyAlignment="1">
      <alignment horizontal="left" vertical="top" wrapText="1"/>
    </xf>
    <xf numFmtId="0" fontId="0" fillId="40" borderId="32" xfId="0" applyFont="1" applyFill="1" applyBorder="1" applyAlignment="1">
      <alignment wrapText="1"/>
    </xf>
    <xf numFmtId="0" fontId="0" fillId="40" borderId="0" xfId="0" applyFont="1" applyFill="1" applyAlignment="1">
      <alignment vertical="top" wrapText="1"/>
    </xf>
    <xf numFmtId="0" fontId="10" fillId="41" borderId="0" xfId="0" applyFont="1" applyFill="1" applyAlignment="1">
      <alignment vertical="top" wrapText="1"/>
    </xf>
    <xf numFmtId="0" fontId="10" fillId="40" borderId="0" xfId="0" applyFont="1" applyFill="1" applyAlignment="1">
      <alignment vertical="top" wrapText="1"/>
    </xf>
    <xf numFmtId="0" fontId="8" fillId="0" borderId="0" xfId="0" applyFont="1" applyFill="1" applyAlignment="1" applyProtection="1">
      <alignment wrapText="1"/>
      <protection hidden="1"/>
    </xf>
    <xf numFmtId="0" fontId="2" fillId="24" borderId="10" xfId="185" applyBorder="1" applyAlignment="1" applyProtection="1">
      <alignment horizontal="center" wrapText="1"/>
      <protection hidden="1"/>
    </xf>
    <xf numFmtId="0" fontId="2" fillId="24" borderId="19" xfId="185" applyBorder="1" applyAlignment="1" applyProtection="1">
      <alignment wrapText="1"/>
      <protection hidden="1"/>
    </xf>
    <xf numFmtId="0" fontId="8" fillId="0" borderId="0" xfId="183" applyProtection="1">
      <protection hidden="1"/>
    </xf>
    <xf numFmtId="0" fontId="2" fillId="26" borderId="36" xfId="187" applyBorder="1" applyAlignment="1" applyProtection="1">
      <alignment horizontal="center" vertical="center" wrapText="1"/>
      <protection hidden="1"/>
    </xf>
    <xf numFmtId="0" fontId="24" fillId="25" borderId="39" xfId="186" applyBorder="1" applyAlignment="1" applyProtection="1">
      <alignment horizontal="center" textRotation="45" wrapText="1"/>
      <protection hidden="1"/>
    </xf>
    <xf numFmtId="0" fontId="24" fillId="27" borderId="39" xfId="188" applyBorder="1" applyAlignment="1" applyProtection="1">
      <alignment horizontal="center" textRotation="45" wrapText="1"/>
      <protection hidden="1"/>
    </xf>
    <xf numFmtId="0" fontId="2" fillId="26" borderId="37" xfId="187" applyBorder="1" applyAlignment="1" applyProtection="1">
      <alignment wrapText="1"/>
      <protection hidden="1"/>
    </xf>
    <xf numFmtId="0" fontId="2" fillId="28" borderId="37" xfId="189" applyBorder="1" applyAlignment="1" applyProtection="1">
      <alignment wrapText="1"/>
      <protection hidden="1"/>
    </xf>
    <xf numFmtId="0" fontId="2" fillId="26" borderId="10" xfId="187" applyBorder="1" applyAlignment="1" applyProtection="1">
      <alignment wrapText="1"/>
      <protection hidden="1"/>
    </xf>
    <xf numFmtId="0" fontId="2" fillId="28" borderId="10" xfId="189" applyBorder="1" applyAlignment="1" applyProtection="1">
      <alignment wrapText="1"/>
      <protection hidden="1"/>
    </xf>
    <xf numFmtId="0" fontId="2" fillId="26" borderId="38" xfId="187" applyBorder="1" applyAlignment="1" applyProtection="1">
      <alignment wrapText="1"/>
      <protection hidden="1"/>
    </xf>
    <xf numFmtId="0" fontId="2" fillId="28" borderId="38" xfId="189" applyBorder="1" applyAlignment="1" applyProtection="1">
      <alignment wrapText="1"/>
      <protection hidden="1"/>
    </xf>
    <xf numFmtId="0" fontId="8" fillId="0" borderId="0" xfId="183" applyAlignment="1" applyProtection="1">
      <alignment horizontal="right"/>
      <protection hidden="1"/>
    </xf>
    <xf numFmtId="0" fontId="1" fillId="24" borderId="0" xfId="185" applyFont="1" applyAlignment="1" applyProtection="1">
      <alignment wrapText="1"/>
      <protection hidden="1"/>
    </xf>
    <xf numFmtId="0" fontId="2" fillId="24" borderId="0" xfId="185" applyAlignment="1" applyProtection="1">
      <alignment wrapText="1"/>
      <protection hidden="1"/>
    </xf>
    <xf numFmtId="0" fontId="12" fillId="11" borderId="10" xfId="0" applyFont="1" applyFill="1" applyBorder="1" applyAlignment="1" applyProtection="1">
      <alignment horizontal="center" textRotation="45" wrapText="1"/>
      <protection hidden="1"/>
    </xf>
    <xf numFmtId="0" fontId="16" fillId="12" borderId="19" xfId="184" applyAlignment="1" applyProtection="1">
      <alignment wrapText="1"/>
      <protection hidden="1"/>
    </xf>
    <xf numFmtId="0" fontId="0" fillId="0" borderId="0" xfId="0" applyFont="1" applyAlignment="1" applyProtection="1">
      <alignment wrapText="1"/>
      <protection hidden="1"/>
    </xf>
    <xf numFmtId="0" fontId="2" fillId="24" borderId="10" xfId="185" applyBorder="1" applyAlignment="1" applyProtection="1">
      <alignment horizontal="center" textRotation="45" wrapText="1"/>
      <protection hidden="1"/>
    </xf>
    <xf numFmtId="0" fontId="2" fillId="24" borderId="0" xfId="185" applyProtection="1">
      <protection hidden="1"/>
    </xf>
    <xf numFmtId="0" fontId="16" fillId="12" borderId="19" xfId="184" applyAlignment="1" applyProtection="1">
      <alignment horizontal="center" vertical="center" wrapText="1"/>
      <protection locked="0"/>
    </xf>
    <xf numFmtId="0" fontId="16" fillId="12" borderId="19" xfId="184" applyAlignment="1" applyProtection="1">
      <alignment wrapText="1"/>
      <protection locked="0"/>
    </xf>
    <xf numFmtId="0" fontId="22" fillId="13" borderId="0" xfId="0" applyFont="1" applyFill="1" applyBorder="1"/>
    <xf numFmtId="0" fontId="39" fillId="23" borderId="48" xfId="183" applyFont="1" applyFill="1" applyBorder="1" applyAlignment="1">
      <alignment horizontal="left" vertical="top" wrapText="1"/>
    </xf>
    <xf numFmtId="0" fontId="39" fillId="0" borderId="24" xfId="183" applyFont="1" applyFill="1" applyBorder="1" applyAlignment="1">
      <alignment horizontal="justify" vertical="top" wrapText="1"/>
    </xf>
    <xf numFmtId="0" fontId="39" fillId="0" borderId="49" xfId="183" applyFont="1" applyFill="1" applyBorder="1" applyAlignment="1">
      <alignment horizontal="left" vertical="top" wrapText="1"/>
    </xf>
    <xf numFmtId="0" fontId="2" fillId="24" borderId="50" xfId="185" applyBorder="1" applyAlignment="1" applyProtection="1">
      <alignment wrapText="1"/>
      <protection hidden="1"/>
    </xf>
    <xf numFmtId="0" fontId="2" fillId="28" borderId="10" xfId="189" applyNumberFormat="1" applyBorder="1" applyAlignment="1" applyProtection="1">
      <alignment wrapText="1"/>
      <protection hidden="1"/>
    </xf>
    <xf numFmtId="0" fontId="2" fillId="24" borderId="15" xfId="185" applyBorder="1" applyAlignment="1" applyProtection="1">
      <alignment wrapText="1"/>
      <protection hidden="1"/>
    </xf>
    <xf numFmtId="0" fontId="39" fillId="22" borderId="38" xfId="0" applyFont="1" applyFill="1" applyBorder="1" applyAlignment="1">
      <alignment vertical="top" wrapText="1"/>
    </xf>
    <xf numFmtId="0" fontId="0" fillId="22" borderId="38" xfId="0" applyFont="1" applyFill="1" applyBorder="1" applyAlignment="1">
      <alignment horizontal="center" vertical="top" wrapText="1"/>
    </xf>
    <xf numFmtId="0" fontId="0" fillId="23" borderId="38" xfId="0" applyFont="1" applyFill="1" applyBorder="1" applyAlignment="1">
      <alignment horizontal="left" vertical="top" wrapText="1"/>
    </xf>
    <xf numFmtId="0" fontId="39" fillId="0" borderId="38" xfId="0" applyFont="1" applyFill="1" applyBorder="1" applyAlignment="1">
      <alignment vertical="top" wrapText="1"/>
    </xf>
    <xf numFmtId="0" fontId="0" fillId="0" borderId="38" xfId="0" applyFont="1" applyBorder="1" applyAlignment="1">
      <alignment horizontal="left" vertical="top" wrapText="1"/>
    </xf>
    <xf numFmtId="0" fontId="16" fillId="12" borderId="51" xfId="184" applyBorder="1" applyAlignment="1" applyProtection="1">
      <alignment wrapText="1"/>
      <protection locked="0"/>
    </xf>
    <xf numFmtId="0" fontId="16" fillId="12" borderId="51" xfId="184" applyBorder="1" applyAlignment="1" applyProtection="1">
      <alignment horizontal="center" vertical="center" wrapText="1"/>
      <protection locked="0"/>
    </xf>
    <xf numFmtId="0" fontId="0" fillId="14" borderId="23" xfId="0" applyFill="1" applyBorder="1" applyAlignment="1">
      <alignment horizontal="center"/>
    </xf>
    <xf numFmtId="0" fontId="0" fillId="14" borderId="13" xfId="0" applyFill="1" applyBorder="1" applyAlignment="1">
      <alignment horizontal="center"/>
    </xf>
    <xf numFmtId="0" fontId="0" fillId="14" borderId="14" xfId="0" applyFill="1" applyBorder="1" applyAlignment="1">
      <alignment horizontal="center"/>
    </xf>
    <xf numFmtId="0" fontId="17" fillId="13" borderId="12" xfId="0" applyFont="1" applyFill="1" applyBorder="1" applyAlignment="1">
      <alignment horizontal="left"/>
    </xf>
    <xf numFmtId="0" fontId="17" fillId="13" borderId="24" xfId="0" applyFont="1" applyFill="1" applyBorder="1" applyAlignment="1">
      <alignment horizontal="left"/>
    </xf>
    <xf numFmtId="0" fontId="18" fillId="14" borderId="26" xfId="0" applyFont="1" applyFill="1" applyBorder="1" applyAlignment="1">
      <alignment horizontal="center"/>
    </xf>
    <xf numFmtId="0" fontId="0" fillId="14" borderId="0" xfId="0" applyFill="1" applyBorder="1" applyAlignment="1"/>
    <xf numFmtId="0" fontId="0" fillId="14" borderId="16" xfId="0" applyFill="1" applyBorder="1" applyAlignment="1"/>
    <xf numFmtId="0" fontId="0" fillId="14" borderId="26" xfId="0" applyFill="1" applyBorder="1" applyAlignment="1">
      <alignment horizontal="center"/>
    </xf>
    <xf numFmtId="0" fontId="0" fillId="14" borderId="0" xfId="0" applyFill="1" applyBorder="1" applyAlignment="1">
      <alignment horizontal="center"/>
    </xf>
    <xf numFmtId="0" fontId="0" fillId="14" borderId="16" xfId="0" applyFill="1" applyBorder="1" applyAlignment="1">
      <alignment horizontal="center"/>
    </xf>
    <xf numFmtId="15" fontId="17" fillId="13" borderId="12" xfId="0" applyNumberFormat="1" applyFont="1" applyFill="1" applyBorder="1" applyAlignment="1">
      <alignment horizontal="left"/>
    </xf>
    <xf numFmtId="15" fontId="17" fillId="13" borderId="24" xfId="0" applyNumberFormat="1" applyFont="1" applyFill="1" applyBorder="1" applyAlignment="1">
      <alignment horizontal="left"/>
    </xf>
    <xf numFmtId="0" fontId="10" fillId="14" borderId="26" xfId="0" applyFont="1" applyFill="1" applyBorder="1" applyAlignment="1">
      <alignment horizontal="center"/>
    </xf>
    <xf numFmtId="0" fontId="16" fillId="12" borderId="33" xfId="184" applyFont="1" applyFill="1" applyBorder="1" applyAlignment="1">
      <alignment horizontal="center" vertical="center" wrapText="1"/>
    </xf>
    <xf numFmtId="0" fontId="16" fillId="12" borderId="34" xfId="184" applyFont="1" applyFill="1" applyBorder="1" applyAlignment="1">
      <alignment horizontal="center" vertical="center" wrapText="1"/>
    </xf>
    <xf numFmtId="0" fontId="16" fillId="12" borderId="35" xfId="184" applyFont="1" applyFill="1" applyBorder="1" applyAlignment="1">
      <alignment horizontal="center" vertical="center" wrapText="1"/>
    </xf>
    <xf numFmtId="0" fontId="25" fillId="0" borderId="12" xfId="0" applyFont="1" applyBorder="1" applyAlignment="1">
      <alignment horizontal="center" wrapText="1"/>
    </xf>
    <xf numFmtId="0" fontId="25" fillId="0" borderId="40" xfId="0" applyFont="1" applyBorder="1" applyAlignment="1">
      <alignment horizontal="center" wrapText="1"/>
    </xf>
    <xf numFmtId="0" fontId="25" fillId="0" borderId="24" xfId="0" applyFont="1" applyBorder="1" applyAlignment="1">
      <alignment horizontal="center" wrapText="1"/>
    </xf>
    <xf numFmtId="0" fontId="18" fillId="32" borderId="12" xfId="0" applyFont="1" applyFill="1" applyBorder="1" applyAlignment="1">
      <alignment horizontal="center"/>
    </xf>
    <xf numFmtId="0" fontId="18" fillId="32" borderId="40" xfId="0" applyFont="1" applyFill="1" applyBorder="1" applyAlignment="1">
      <alignment horizontal="center"/>
    </xf>
    <xf numFmtId="0" fontId="18" fillId="32" borderId="24" xfId="0" applyFont="1" applyFill="1" applyBorder="1" applyAlignment="1">
      <alignment horizontal="center"/>
    </xf>
    <xf numFmtId="0" fontId="32" fillId="31" borderId="12" xfId="0" applyFont="1" applyFill="1" applyBorder="1" applyAlignment="1">
      <alignment horizontal="center"/>
    </xf>
    <xf numFmtId="0" fontId="32" fillId="31" borderId="40" xfId="0" applyFont="1" applyFill="1" applyBorder="1" applyAlignment="1">
      <alignment horizontal="center"/>
    </xf>
    <xf numFmtId="0" fontId="32" fillId="31" borderId="24" xfId="0" applyFont="1" applyFill="1" applyBorder="1" applyAlignment="1">
      <alignment horizontal="center"/>
    </xf>
    <xf numFmtId="3" fontId="38" fillId="0" borderId="15" xfId="0" applyNumberFormat="1" applyFont="1" applyFill="1" applyBorder="1" applyAlignment="1" applyProtection="1">
      <alignment horizontal="center"/>
    </xf>
    <xf numFmtId="3" fontId="38" fillId="0" borderId="0" xfId="0" applyNumberFormat="1" applyFont="1" applyFill="1" applyBorder="1" applyAlignment="1" applyProtection="1">
      <alignment horizontal="center"/>
    </xf>
    <xf numFmtId="3" fontId="38" fillId="0" borderId="16" xfId="0" applyNumberFormat="1" applyFont="1" applyFill="1" applyBorder="1" applyAlignment="1" applyProtection="1">
      <alignment horizontal="center"/>
    </xf>
    <xf numFmtId="3" fontId="38" fillId="0" borderId="36" xfId="0" applyNumberFormat="1" applyFont="1" applyFill="1" applyBorder="1" applyAlignment="1" applyProtection="1">
      <alignment horizontal="center"/>
    </xf>
    <xf numFmtId="3" fontId="38" fillId="0" borderId="17" xfId="0" applyNumberFormat="1" applyFont="1" applyFill="1" applyBorder="1" applyAlignment="1" applyProtection="1">
      <alignment horizontal="center"/>
    </xf>
    <xf numFmtId="3" fontId="38" fillId="0" borderId="18" xfId="0" applyNumberFormat="1" applyFont="1" applyFill="1" applyBorder="1" applyAlignment="1" applyProtection="1">
      <alignment horizontal="center"/>
    </xf>
  </cellXfs>
  <cellStyles count="191">
    <cellStyle name="20% - Accent2" xfId="185" builtinId="34"/>
    <cellStyle name="20% - Accent3" xfId="187" builtinId="38"/>
    <cellStyle name="20% - Accent4" xfId="189" builtinId="42"/>
    <cellStyle name="20% - Accent6" xfId="190" builtinId="50"/>
    <cellStyle name="Accent3" xfId="186" builtinId="37"/>
    <cellStyle name="Accent4" xfId="188" builtinId="41"/>
    <cellStyle name="Followed Hyperlink" xfId="12" builtinId="9" hidden="1"/>
    <cellStyle name="Followed Hyperlink" xfId="38" builtinId="9" hidden="1"/>
    <cellStyle name="Followed Hyperlink" xfId="64" builtinId="9" hidden="1"/>
    <cellStyle name="Followed Hyperlink" xfId="52" builtinId="9" hidden="1"/>
    <cellStyle name="Followed Hyperlink" xfId="42" builtinId="9" hidden="1"/>
    <cellStyle name="Followed Hyperlink" xfId="32" builtinId="9" hidden="1"/>
    <cellStyle name="Followed Hyperlink" xfId="66" builtinId="9" hidden="1"/>
    <cellStyle name="Followed Hyperlink" xfId="82" builtinId="9" hidden="1"/>
    <cellStyle name="Followed Hyperlink" xfId="98" builtinId="9" hidden="1"/>
    <cellStyle name="Followed Hyperlink" xfId="114" builtinId="9" hidden="1"/>
    <cellStyle name="Followed Hyperlink" xfId="130" builtinId="9" hidden="1"/>
    <cellStyle name="Followed Hyperlink" xfId="146" builtinId="9" hidden="1"/>
    <cellStyle name="Followed Hyperlink" xfId="162" builtinId="9" hidden="1"/>
    <cellStyle name="Followed Hyperlink" xfId="112" builtinId="9" hidden="1"/>
    <cellStyle name="Followed Hyperlink" xfId="120" builtinId="9" hidden="1"/>
    <cellStyle name="Followed Hyperlink" xfId="132" builtinId="9" hidden="1"/>
    <cellStyle name="Followed Hyperlink" xfId="144" builtinId="9" hidden="1"/>
    <cellStyle name="Followed Hyperlink" xfId="152" builtinId="9" hidden="1"/>
    <cellStyle name="Followed Hyperlink" xfId="164" builtinId="9" hidden="1"/>
    <cellStyle name="Followed Hyperlink" xfId="176" builtinId="9" hidden="1"/>
    <cellStyle name="Followed Hyperlink" xfId="182" builtinId="9" hidden="1"/>
    <cellStyle name="Followed Hyperlink" xfId="178" builtinId="9" hidden="1"/>
    <cellStyle name="Followed Hyperlink" xfId="156" builtinId="9" hidden="1"/>
    <cellStyle name="Followed Hyperlink" xfId="124" builtinId="9" hidden="1"/>
    <cellStyle name="Followed Hyperlink" xfId="84" builtinId="9" hidden="1"/>
    <cellStyle name="Followed Hyperlink" xfId="96" builtinId="9" hidden="1"/>
    <cellStyle name="Followed Hyperlink" xfId="104" builtinId="9" hidden="1"/>
    <cellStyle name="Followed Hyperlink" xfId="76" builtinId="9" hidden="1"/>
    <cellStyle name="Followed Hyperlink" xfId="72" builtinId="9" hidden="1"/>
    <cellStyle name="Followed Hyperlink" xfId="68" builtinId="9" hidden="1"/>
    <cellStyle name="Followed Hyperlink" xfId="80" builtinId="9" hidden="1"/>
    <cellStyle name="Followed Hyperlink" xfId="92" builtinId="9" hidden="1"/>
    <cellStyle name="Followed Hyperlink" xfId="100" builtinId="9" hidden="1"/>
    <cellStyle name="Followed Hyperlink" xfId="88" builtinId="9" hidden="1"/>
    <cellStyle name="Followed Hyperlink" xfId="108" builtinId="9" hidden="1"/>
    <cellStyle name="Followed Hyperlink" xfId="140" builtinId="9" hidden="1"/>
    <cellStyle name="Followed Hyperlink" xfId="172" builtinId="9" hidden="1"/>
    <cellStyle name="Followed Hyperlink" xfId="174" builtinId="9" hidden="1"/>
    <cellStyle name="Followed Hyperlink" xfId="180" builtinId="9" hidden="1"/>
    <cellStyle name="Followed Hyperlink" xfId="168" builtinId="9" hidden="1"/>
    <cellStyle name="Followed Hyperlink" xfId="160" builtinId="9" hidden="1"/>
    <cellStyle name="Followed Hyperlink" xfId="148" builtinId="9" hidden="1"/>
    <cellStyle name="Followed Hyperlink" xfId="136" builtinId="9" hidden="1"/>
    <cellStyle name="Followed Hyperlink" xfId="128" builtinId="9" hidden="1"/>
    <cellStyle name="Followed Hyperlink" xfId="116" builtinId="9" hidden="1"/>
    <cellStyle name="Followed Hyperlink" xfId="170" builtinId="9" hidden="1"/>
    <cellStyle name="Followed Hyperlink" xfId="154" builtinId="9" hidden="1"/>
    <cellStyle name="Followed Hyperlink" xfId="138" builtinId="9" hidden="1"/>
    <cellStyle name="Followed Hyperlink" xfId="122" builtinId="9" hidden="1"/>
    <cellStyle name="Followed Hyperlink" xfId="106" builtinId="9" hidden="1"/>
    <cellStyle name="Followed Hyperlink" xfId="90" builtinId="9" hidden="1"/>
    <cellStyle name="Followed Hyperlink" xfId="74" builtinId="9" hidden="1"/>
    <cellStyle name="Followed Hyperlink" xfId="26" builtinId="9" hidden="1"/>
    <cellStyle name="Followed Hyperlink" xfId="36" builtinId="9" hidden="1"/>
    <cellStyle name="Followed Hyperlink" xfId="48" builtinId="9" hidden="1"/>
    <cellStyle name="Followed Hyperlink" xfId="58" builtinId="9" hidden="1"/>
    <cellStyle name="Followed Hyperlink" xfId="54" builtinId="9" hidden="1"/>
    <cellStyle name="Followed Hyperlink" xfId="22" builtinId="9" hidden="1"/>
    <cellStyle name="Followed Hyperlink" xfId="18" builtinId="9" hidden="1"/>
    <cellStyle name="Followed Hyperlink" xfId="78" builtinId="9" hidden="1"/>
    <cellStyle name="Followed Hyperlink" xfId="70" builtinId="9" hidden="1"/>
    <cellStyle name="Followed Hyperlink" xfId="24" builtinId="9" hidden="1"/>
    <cellStyle name="Followed Hyperlink" xfId="34" builtinId="9" hidden="1"/>
    <cellStyle name="Followed Hyperlink" xfId="40" builtinId="9" hidden="1"/>
    <cellStyle name="Followed Hyperlink" xfId="44" builtinId="9" hidden="1"/>
    <cellStyle name="Followed Hyperlink" xfId="56" builtinId="9" hidden="1"/>
    <cellStyle name="Followed Hyperlink" xfId="60" builtinId="9" hidden="1"/>
    <cellStyle name="Followed Hyperlink" xfId="62" builtinId="9" hidden="1"/>
    <cellStyle name="Followed Hyperlink" xfId="30" builtinId="9" hidden="1"/>
    <cellStyle name="Followed Hyperlink" xfId="10" builtinId="9" hidden="1"/>
    <cellStyle name="Followed Hyperlink" xfId="16" builtinId="9" hidden="1"/>
    <cellStyle name="Followed Hyperlink" xfId="6" builtinId="9" hidden="1"/>
    <cellStyle name="Followed Hyperlink" xfId="4" builtinId="9" hidden="1"/>
    <cellStyle name="Followed Hyperlink" xfId="2" builtinId="9" hidden="1"/>
    <cellStyle name="Followed Hyperlink" xfId="14" builtinId="9" hidden="1"/>
    <cellStyle name="Followed Hyperlink" xfId="8" builtinId="9" hidden="1"/>
    <cellStyle name="Followed Hyperlink" xfId="20" builtinId="9" hidden="1"/>
    <cellStyle name="Followed Hyperlink" xfId="46" builtinId="9" hidden="1"/>
    <cellStyle name="Followed Hyperlink" xfId="50" builtinId="9" hidden="1"/>
    <cellStyle name="Followed Hyperlink" xfId="28" builtinId="9" hidden="1"/>
    <cellStyle name="Followed Hyperlink" xfId="86" builtinId="9" hidden="1"/>
    <cellStyle name="Followed Hyperlink" xfId="134" builtinId="9" hidden="1"/>
    <cellStyle name="Followed Hyperlink" xfId="126" builtinId="9" hidden="1"/>
    <cellStyle name="Followed Hyperlink" xfId="110" builtinId="9" hidden="1"/>
    <cellStyle name="Followed Hyperlink" xfId="102" builtinId="9" hidden="1"/>
    <cellStyle name="Followed Hyperlink" xfId="94" builtinId="9" hidden="1"/>
    <cellStyle name="Followed Hyperlink" xfId="118" builtinId="9" hidden="1"/>
    <cellStyle name="Followed Hyperlink" xfId="150" builtinId="9" hidden="1"/>
    <cellStyle name="Followed Hyperlink" xfId="142" builtinId="9" hidden="1"/>
    <cellStyle name="Followed Hyperlink" xfId="158" builtinId="9" hidden="1"/>
    <cellStyle name="Followed Hyperlink" xfId="166" builtinId="9" hidden="1"/>
    <cellStyle name="Hyperlink" xfId="67" builtinId="8" hidden="1"/>
    <cellStyle name="Hyperlink" xfId="57" builtinId="8" hidden="1"/>
    <cellStyle name="Hyperlink" xfId="49" builtinId="8" hidden="1"/>
    <cellStyle name="Hyperlink" xfId="101" builtinId="8" hidden="1"/>
    <cellStyle name="Hyperlink" xfId="133" builtinId="8" hidden="1"/>
    <cellStyle name="Hyperlink" xfId="135" builtinId="8" hidden="1"/>
    <cellStyle name="Hyperlink" xfId="139" builtinId="8" hidden="1"/>
    <cellStyle name="Hyperlink" xfId="143" builtinId="8" hidden="1"/>
    <cellStyle name="Hyperlink" xfId="147" builtinId="8" hidden="1"/>
    <cellStyle name="Hyperlink" xfId="153" builtinId="8" hidden="1"/>
    <cellStyle name="Hyperlink" xfId="155" builtinId="8" hidden="1"/>
    <cellStyle name="Hyperlink" xfId="159" builtinId="8" hidden="1"/>
    <cellStyle name="Hyperlink" xfId="163" builtinId="8" hidden="1"/>
    <cellStyle name="Hyperlink" xfId="169" builtinId="8" hidden="1"/>
    <cellStyle name="Hyperlink" xfId="171" builtinId="8" hidden="1"/>
    <cellStyle name="Hyperlink" xfId="177" builtinId="8" hidden="1"/>
    <cellStyle name="Hyperlink" xfId="179" builtinId="8" hidden="1"/>
    <cellStyle name="Hyperlink" xfId="181" builtinId="8" hidden="1"/>
    <cellStyle name="Hyperlink" xfId="157" builtinId="8" hidden="1"/>
    <cellStyle name="Hyperlink" xfId="149" builtinId="8" hidden="1"/>
    <cellStyle name="Hyperlink" xfId="141" builtinId="8" hidden="1"/>
    <cellStyle name="Hyperlink" xfId="167" builtinId="8" hidden="1"/>
    <cellStyle name="Hyperlink" xfId="145" builtinId="8" hidden="1"/>
    <cellStyle name="Hyperlink" xfId="107" builtinId="8" hidden="1"/>
    <cellStyle name="Hyperlink" xfId="113" builtinId="8" hidden="1"/>
    <cellStyle name="Hyperlink" xfId="115" builtinId="8" hidden="1"/>
    <cellStyle name="Hyperlink" xfId="119" builtinId="8" hidden="1"/>
    <cellStyle name="Hyperlink" xfId="127" builtinId="8" hidden="1"/>
    <cellStyle name="Hyperlink" xfId="129" builtinId="8" hidden="1"/>
    <cellStyle name="Hyperlink" xfId="131" builtinId="8" hidden="1"/>
    <cellStyle name="Hyperlink" xfId="97" builtinId="8" hidden="1"/>
    <cellStyle name="Hyperlink" xfId="99" builtinId="8" hidden="1"/>
    <cellStyle name="Hyperlink" xfId="103" builtinId="8" hidden="1"/>
    <cellStyle name="Hyperlink" xfId="91" builtinId="8" hidden="1"/>
    <cellStyle name="Hyperlink" xfId="95" builtinId="8" hidden="1"/>
    <cellStyle name="Hyperlink" xfId="89" builtinId="8" hidden="1"/>
    <cellStyle name="Hyperlink" xfId="87" builtinId="8" hidden="1"/>
    <cellStyle name="Hyperlink" xfId="105" builtinId="8" hidden="1"/>
    <cellStyle name="Hyperlink" xfId="123" builtinId="8" hidden="1"/>
    <cellStyle name="Hyperlink" xfId="121" builtinId="8" hidden="1"/>
    <cellStyle name="Hyperlink" xfId="111" builtinId="8" hidden="1"/>
    <cellStyle name="Hyperlink" xfId="165" builtinId="8" hidden="1"/>
    <cellStyle name="Hyperlink" xfId="173" builtinId="8" hidden="1"/>
    <cellStyle name="Hyperlink" xfId="175" builtinId="8" hidden="1"/>
    <cellStyle name="Hyperlink" xfId="161" builtinId="8" hidden="1"/>
    <cellStyle name="Hyperlink" xfId="151" builtinId="8" hidden="1"/>
    <cellStyle name="Hyperlink" xfId="137" builtinId="8" hidden="1"/>
    <cellStyle name="Hyperlink" xfId="39" builtinId="8" hidden="1"/>
    <cellStyle name="Hyperlink" xfId="75" builtinId="8" hidden="1"/>
    <cellStyle name="Hyperlink" xfId="79" builtinId="8" hidden="1"/>
    <cellStyle name="Hyperlink" xfId="81" builtinId="8" hidden="1"/>
    <cellStyle name="Hyperlink" xfId="83" builtinId="8" hidden="1"/>
    <cellStyle name="Hyperlink" xfId="61" builtinId="8" hidden="1"/>
    <cellStyle name="Hyperlink" xfId="17" builtinId="8" hidden="1"/>
    <cellStyle name="Hyperlink" xfId="21" builtinId="8" hidden="1"/>
    <cellStyle name="Hyperlink" xfId="23" builtinId="8" hidden="1"/>
    <cellStyle name="Hyperlink" xfId="25" builtinId="8" hidden="1"/>
    <cellStyle name="Hyperlink" xfId="31" builtinId="8" hidden="1"/>
    <cellStyle name="Hyperlink" xfId="33" builtinId="8" hidden="1"/>
    <cellStyle name="Hyperlink" xfId="35" builtinId="8" hidden="1"/>
    <cellStyle name="Hyperlink" xfId="11" builtinId="8" hidden="1"/>
    <cellStyle name="Hyperlink" xfId="13" builtinId="8" hidden="1"/>
    <cellStyle name="Hyperlink" xfId="5" builtinId="8" hidden="1"/>
    <cellStyle name="Hyperlink" xfId="7" builtinId="8" hidden="1"/>
    <cellStyle name="Hyperlink" xfId="3" builtinId="8" hidden="1"/>
    <cellStyle name="Hyperlink" xfId="1" builtinId="8" hidden="1"/>
    <cellStyle name="Hyperlink" xfId="15" builtinId="8" hidden="1"/>
    <cellStyle name="Hyperlink" xfId="27" builtinId="8" hidden="1"/>
    <cellStyle name="Hyperlink" xfId="19" builtinId="8" hidden="1"/>
    <cellStyle name="Hyperlink" xfId="77" builtinId="8" hidden="1"/>
    <cellStyle name="Hyperlink" xfId="29" builtinId="8" hidden="1"/>
    <cellStyle name="Hyperlink" xfId="9" builtinId="8" hidden="1"/>
    <cellStyle name="Hyperlink" xfId="45" builtinId="8" hidden="1"/>
    <cellStyle name="Hyperlink" xfId="47" builtinId="8" hidden="1"/>
    <cellStyle name="Hyperlink" xfId="51" builtinId="8" hidden="1"/>
    <cellStyle name="Hyperlink" xfId="53" builtinId="8" hidden="1"/>
    <cellStyle name="Hyperlink" xfId="55" builtinId="8" hidden="1"/>
    <cellStyle name="Hyperlink" xfId="59" builtinId="8" hidden="1"/>
    <cellStyle name="Hyperlink" xfId="63" builtinId="8" hidden="1"/>
    <cellStyle name="Hyperlink" xfId="69" builtinId="8" hidden="1"/>
    <cellStyle name="Hyperlink" xfId="71" builtinId="8" hidden="1"/>
    <cellStyle name="Hyperlink" xfId="73" builtinId="8" hidden="1"/>
    <cellStyle name="Hyperlink" xfId="65" builtinId="8" hidden="1"/>
    <cellStyle name="Hyperlink" xfId="85" builtinId="8" hidden="1"/>
    <cellStyle name="Hyperlink" xfId="37" builtinId="8" hidden="1"/>
    <cellStyle name="Hyperlink" xfId="41" builtinId="8" hidden="1"/>
    <cellStyle name="Hyperlink" xfId="43" builtinId="8" hidden="1"/>
    <cellStyle name="Hyperlink" xfId="109" builtinId="8" hidden="1"/>
    <cellStyle name="Hyperlink" xfId="93" builtinId="8" hidden="1"/>
    <cellStyle name="Hyperlink" xfId="117" builtinId="8" hidden="1"/>
    <cellStyle name="Hyperlink" xfId="125" builtinId="8" hidden="1"/>
    <cellStyle name="Input" xfId="184" builtinId="20"/>
    <cellStyle name="Normal" xfId="0" builtinId="0"/>
    <cellStyle name="Normal 2" xfId="183"/>
  </cellStyles>
  <dxfs count="194">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b/>
        <i val="0"/>
        <condense val="0"/>
        <extend val="0"/>
        <color indexed="9"/>
      </font>
      <fill>
        <patternFill>
          <bgColor indexed="10"/>
        </patternFill>
      </fill>
    </dxf>
    <dxf>
      <font>
        <b/>
        <i val="0"/>
        <condense val="0"/>
        <extend val="0"/>
        <color indexed="9"/>
      </font>
      <fill>
        <patternFill>
          <bgColor indexed="17"/>
        </patternFill>
      </fill>
    </dxf>
    <dxf>
      <alignment horizontal="general" vertical="bottom" textRotation="0" wrapText="1" indent="0" justifyLastLine="0" shrinkToFit="0" readingOrder="0"/>
      <protection locked="0" hidden="0"/>
    </dxf>
    <dxf>
      <alignment horizontal="center" vertical="center" textRotation="0" wrapText="1" indent="0" justifyLastLine="0" shrinkToFit="0" readingOrder="0"/>
      <protection locked="0" hidden="0"/>
    </dxf>
    <dxf>
      <alignment horizontal="center" vertical="center" textRotation="0" wrapText="1" indent="0" justifyLastLine="0" shrinkToFit="0" readingOrder="0"/>
      <protection locked="0" hidden="0"/>
    </dxf>
    <dxf>
      <alignment horizontal="center" vertical="center" textRotation="0" wrapText="1" indent="0" justifyLastLine="0" shrinkToFit="0" readingOrder="0"/>
      <protection locked="0" hidden="0"/>
    </dxf>
    <dxf>
      <alignment horizontal="center" vertical="center" textRotation="0" wrapText="1" indent="0" justifyLastLine="0" shrinkToFit="0" readingOrder="0"/>
      <protection locked="0" hidden="0"/>
    </dxf>
    <dxf>
      <font>
        <b val="0"/>
        <i val="0"/>
        <strike val="0"/>
        <condense val="0"/>
        <extend val="0"/>
        <outline val="0"/>
        <shadow val="0"/>
        <u val="none"/>
        <vertAlign val="baseline"/>
        <sz val="10"/>
        <color auto="1"/>
        <name val="Arial"/>
        <scheme val="none"/>
      </font>
      <numFmt numFmtId="0" formatCode="General"/>
      <fill>
        <patternFill patternType="none">
          <fgColor indexed="64"/>
          <bgColor indexed="65"/>
        </patternFill>
      </fill>
      <alignment horizontal="general" vertical="bottom" textRotation="0" wrapText="1" indent="0" justifyLastLine="0" shrinkToFit="0" readingOrder="0"/>
      <protection locked="1" hidden="1"/>
    </dxf>
    <dxf>
      <border outline="0">
        <left style="thin">
          <color indexed="64"/>
        </left>
      </border>
    </dxf>
    <dxf>
      <font>
        <b val="0"/>
        <i val="0"/>
        <strike val="0"/>
        <condense val="0"/>
        <extend val="0"/>
        <outline val="0"/>
        <shadow val="0"/>
        <u val="none"/>
        <vertAlign val="baseline"/>
        <sz val="10"/>
        <color rgb="FF000000"/>
        <name val="Arial"/>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left" vertical="top" textRotation="0" wrapText="1" indent="0" justifyLastLine="0" shrinkToFit="0" readingOrder="0"/>
      <border diagonalUp="0" diagonalDown="0" outline="0">
        <left style="thin">
          <color rgb="FF000000"/>
        </left>
        <right style="thin">
          <color indexed="64"/>
        </right>
        <top style="thin">
          <color indexed="64"/>
        </top>
        <bottom style="thin">
          <color indexed="64"/>
        </bottom>
      </border>
    </dxf>
    <dxf>
      <font>
        <b val="0"/>
        <i val="0"/>
        <strike val="0"/>
        <condense val="0"/>
        <extend val="0"/>
        <outline val="0"/>
        <shadow val="0"/>
        <u val="none"/>
        <vertAlign val="baseline"/>
        <sz val="10"/>
        <color rgb="FFFFFFFF"/>
        <name val="Arial"/>
        <scheme val="none"/>
      </font>
      <fill>
        <patternFill patternType="solid">
          <fgColor rgb="FF938953"/>
          <bgColor rgb="FF938953"/>
        </patternFill>
      </fill>
      <alignment horizontal="center" vertical="top"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10"/>
        <color rgb="FFFFFFFF"/>
        <name val="Arial"/>
        <scheme val="none"/>
      </font>
      <fill>
        <patternFill patternType="solid">
          <fgColor rgb="FF938953"/>
          <bgColor rgb="FF938953"/>
        </patternFill>
      </fill>
      <alignment horizontal="left" vertical="top" textRotation="0" wrapText="1" indent="0" justifyLastLine="0" shrinkToFit="0" readingOrder="0"/>
      <border diagonalUp="0" diagonalDown="0" outline="0">
        <left/>
        <right/>
        <top style="thin">
          <color rgb="FF000000"/>
        </top>
        <bottom style="thin">
          <color rgb="FF000000"/>
        </bottom>
      </border>
    </dxf>
    <dxf>
      <alignment horizontal="left" vertical="top" textRotation="0" wrapText="1" indent="0" justifyLastLine="0" shrinkToFit="0" readingOrder="0"/>
    </dxf>
    <dxf>
      <font>
        <b/>
        <i val="0"/>
        <strike val="0"/>
        <condense val="0"/>
        <extend val="0"/>
        <outline val="0"/>
        <shadow val="0"/>
        <u val="none"/>
        <vertAlign val="baseline"/>
        <sz val="9"/>
        <color indexed="9"/>
        <name val="Arial"/>
        <scheme val="none"/>
      </font>
      <fill>
        <patternFill patternType="solid">
          <fgColor indexed="64"/>
          <bgColor indexed="60"/>
        </patternFill>
      </fill>
      <alignment horizontal="center" vertical="bottom" textRotation="45" wrapText="1" indent="0" justifyLastLine="0" shrinkToFit="0" readingOrder="0"/>
      <border diagonalUp="0" diagonalDown="0" outline="0">
        <left style="thin">
          <color indexed="64"/>
        </left>
        <right style="thin">
          <color indexed="64"/>
        </right>
        <top/>
        <bottom/>
      </border>
      <protection locked="0" hidden="0"/>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b val="0"/>
        <i val="0"/>
        <strike val="0"/>
        <condense val="0"/>
        <extend val="0"/>
        <outline val="0"/>
        <shadow val="0"/>
        <u val="none"/>
        <vertAlign val="baseline"/>
        <sz val="9"/>
        <color auto="1"/>
        <name val="Arial"/>
        <scheme val="none"/>
      </font>
      <fill>
        <patternFill patternType="solid">
          <fgColor indexed="64"/>
          <bgColor indexed="47"/>
        </patternFill>
      </fill>
      <alignment horizontal="general" vertical="bottom" textRotation="0" wrapText="1"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auto="1"/>
        <name val="Arial"/>
        <scheme val="none"/>
      </font>
      <fill>
        <patternFill patternType="solid">
          <fgColor indexed="64"/>
          <bgColor indexed="47"/>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Arial"/>
        <scheme val="none"/>
      </font>
      <fill>
        <patternFill patternType="solid">
          <fgColor indexed="64"/>
          <bgColor indexed="47"/>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Arial"/>
        <scheme val="none"/>
      </font>
      <fill>
        <patternFill patternType="solid">
          <fgColor indexed="64"/>
          <bgColor indexed="47"/>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Arial"/>
        <scheme val="none"/>
      </font>
      <fill>
        <patternFill patternType="solid">
          <fgColor indexed="64"/>
          <bgColor indexed="47"/>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1"/>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general" vertical="top"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rgb="FF000000"/>
        </left>
        <right/>
        <top style="thin">
          <color indexed="64"/>
        </top>
        <bottom style="thin">
          <color indexed="64"/>
        </bottom>
      </border>
    </dxf>
    <dxf>
      <font>
        <b val="0"/>
        <i val="0"/>
        <strike val="0"/>
        <condense val="0"/>
        <extend val="0"/>
        <outline val="0"/>
        <shadow val="0"/>
        <u val="none"/>
        <vertAlign val="baseline"/>
        <sz val="9"/>
        <color rgb="FFFFFFFF"/>
        <name val="Arial"/>
        <scheme val="none"/>
      </font>
      <fill>
        <patternFill patternType="solid">
          <fgColor rgb="FF785C47"/>
          <bgColor rgb="FF785C47"/>
        </patternFill>
      </fill>
      <alignment horizontal="center" vertical="top" textRotation="0" wrapText="1" indent="0" justifyLastLine="0" shrinkToFit="0" readingOrder="0"/>
      <border diagonalUp="0" diagonalDown="0" outline="0">
        <left/>
        <right style="thin">
          <color rgb="FF000000"/>
        </right>
        <top style="thin">
          <color rgb="FF000000"/>
        </top>
        <bottom style="thin">
          <color rgb="FF000000"/>
        </bottom>
      </border>
    </dxf>
    <dxf>
      <font>
        <b val="0"/>
        <i val="0"/>
        <strike val="0"/>
        <condense val="0"/>
        <extend val="0"/>
        <outline val="0"/>
        <shadow val="0"/>
        <u val="none"/>
        <vertAlign val="baseline"/>
        <sz val="9"/>
        <color rgb="FFFFFFFF"/>
        <name val="Arial"/>
        <scheme val="none"/>
      </font>
      <fill>
        <patternFill patternType="solid">
          <fgColor rgb="FF785C47"/>
          <bgColor rgb="FF785C47"/>
        </patternFill>
      </fill>
      <alignment horizontal="left" vertical="top" textRotation="0" wrapText="1" indent="0" justifyLastLine="0" shrinkToFit="0" readingOrder="0"/>
      <border diagonalUp="0" diagonalDown="0" outline="0">
        <left/>
        <right/>
        <top style="thin">
          <color rgb="FF000000"/>
        </top>
        <bottom style="thin">
          <color rgb="FF000000"/>
        </bottom>
      </border>
    </dxf>
    <dxf>
      <border outline="0">
        <right style="thin">
          <color indexed="64"/>
        </right>
      </border>
    </dxf>
    <dxf>
      <font>
        <b val="0"/>
        <i val="0"/>
        <strike val="0"/>
        <condense val="0"/>
        <extend val="0"/>
        <outline val="0"/>
        <shadow val="0"/>
        <u val="none"/>
        <vertAlign val="baseline"/>
        <sz val="9"/>
        <color auto="1"/>
        <name val="Arial"/>
        <scheme val="none"/>
      </font>
      <fill>
        <patternFill patternType="solid">
          <fgColor indexed="64"/>
          <bgColor indexed="47"/>
        </patternFill>
      </fill>
      <alignment horizontal="left" vertical="top" textRotation="0" wrapText="1" indent="0" justifyLastLine="0" shrinkToFit="0" readingOrder="0"/>
    </dxf>
    <dxf>
      <font>
        <b/>
        <i val="0"/>
        <strike val="0"/>
        <condense val="0"/>
        <extend val="0"/>
        <outline val="0"/>
        <shadow val="0"/>
        <u val="none"/>
        <vertAlign val="baseline"/>
        <sz val="9"/>
        <color indexed="9"/>
        <name val="Arial"/>
        <scheme val="none"/>
      </font>
      <fill>
        <patternFill patternType="solid">
          <fgColor indexed="64"/>
          <bgColor indexed="60"/>
        </patternFill>
      </fill>
      <alignment horizontal="center" vertical="bottom" textRotation="45" wrapText="1" indent="0" justifyLastLine="0" shrinkToFit="0" readingOrder="0"/>
      <border diagonalUp="0" diagonalDown="0" outline="0">
        <left style="thin">
          <color indexed="64"/>
        </left>
        <right style="thin">
          <color indexed="64"/>
        </right>
        <top/>
        <bottom/>
      </border>
      <protection locked="0" hidden="0"/>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protection locked="0" hidden="0"/>
    </dxf>
    <dxf>
      <protection locked="0" hidden="0"/>
    </dxf>
    <dxf>
      <protection locked="0" hidden="0"/>
    </dxf>
    <dxf>
      <protection locked="0" hidden="0"/>
    </dxf>
    <dxf>
      <protection locked="0" hidden="0"/>
    </dxf>
    <dxf>
      <numFmt numFmtId="0" formatCode="General"/>
      <protection locked="1" hidden="1"/>
    </dxf>
    <dxf>
      <font>
        <b val="0"/>
        <i val="0"/>
        <strike val="0"/>
        <condense val="0"/>
        <extend val="0"/>
        <outline val="0"/>
        <shadow val="0"/>
        <u val="none"/>
        <vertAlign val="baseline"/>
        <sz val="10"/>
        <color rgb="FF000000"/>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0"/>
        <color rgb="FF000000"/>
        <name val="Arial"/>
        <scheme val="none"/>
      </font>
      <alignment horizontal="general" vertical="bottom" textRotation="0" wrapText="1" indent="0" justifyLastLine="0" shrinkToFit="0" readingOrder="0"/>
      <border outline="0">
        <left style="thin">
          <color rgb="FF000000"/>
        </left>
      </border>
    </dxf>
    <dxf>
      <font>
        <b val="0"/>
        <i val="0"/>
        <strike val="0"/>
        <condense val="0"/>
        <extend val="0"/>
        <outline val="0"/>
        <shadow val="0"/>
        <u val="none"/>
        <vertAlign val="baseline"/>
        <sz val="10"/>
        <color rgb="FF000000"/>
        <name val="Arial"/>
        <scheme val="none"/>
      </font>
      <fill>
        <patternFill patternType="solid">
          <fgColor rgb="FFFFFFFF"/>
          <bgColor rgb="FFFFFFFF"/>
        </patternFill>
      </fill>
      <alignment horizontal="general"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FFFFFF"/>
        <name val="Arial"/>
        <scheme val="none"/>
      </font>
      <fill>
        <patternFill patternType="solid">
          <fgColor rgb="FF91B02E"/>
          <bgColor rgb="FF91B02E"/>
        </patternFill>
      </fill>
      <alignment horizontal="center" vertical="top" textRotation="0" wrapText="1" indent="0" justifyLastLine="0" shrinkToFit="0" readingOrder="0"/>
      <border diagonalUp="0" diagonalDown="0"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FFFFFF"/>
        <name val="Arial"/>
        <scheme val="none"/>
      </font>
      <fill>
        <patternFill patternType="solid">
          <fgColor rgb="FF91B02E"/>
          <bgColor rgb="FF91B02E"/>
        </patternFill>
      </fill>
      <alignment horizontal="left" vertical="top" textRotation="0" wrapText="1" indent="0" justifyLastLine="0" shrinkToFit="0" readingOrder="0"/>
      <border diagonalUp="0" diagonalDown="0">
        <left/>
        <right style="thin">
          <color rgb="FF000000"/>
        </right>
        <top style="thin">
          <color rgb="FF000000"/>
        </top>
        <bottom style="thin">
          <color rgb="FF000000"/>
        </bottom>
        <vertical/>
        <horizontal/>
      </border>
    </dxf>
    <dxf>
      <border outline="0">
        <left style="thin">
          <color rgb="FF000000"/>
        </left>
        <top style="thin">
          <color rgb="FF000000"/>
        </top>
      </border>
    </dxf>
    <dxf>
      <font>
        <b/>
        <i val="0"/>
        <strike val="0"/>
        <condense val="0"/>
        <extend val="0"/>
        <outline val="0"/>
        <shadow val="0"/>
        <u val="none"/>
        <vertAlign val="baseline"/>
        <sz val="10"/>
        <color rgb="FFFFFFFF"/>
        <name val="Arial"/>
        <scheme val="none"/>
      </font>
      <fill>
        <patternFill patternType="solid">
          <fgColor rgb="FF7F7F7F"/>
          <bgColor rgb="FF7F7F7F"/>
        </patternFill>
      </fill>
      <alignment horizontal="general" vertical="bottom" textRotation="0" wrapText="1" indent="0" justifyLastLine="0" shrinkToFit="0" readingOrder="0"/>
      <border diagonalUp="0" diagonalDown="0" outline="0">
        <left style="thin">
          <color rgb="FF000000"/>
        </left>
        <right style="thin">
          <color rgb="FF000000"/>
        </right>
        <top/>
        <bottom/>
      </border>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protection locked="0" hidden="0"/>
    </dxf>
    <dxf>
      <alignment horizontal="general" vertical="bottom" textRotation="0" wrapText="1" indent="0" justifyLastLine="0" shrinkToFit="0" readingOrder="0"/>
      <border>
        <left style="thin">
          <color indexed="64"/>
        </left>
      </border>
      <protection locked="1" hidden="1"/>
    </dxf>
    <dxf>
      <font>
        <b val="0"/>
        <i val="0"/>
        <strike val="0"/>
        <condense val="0"/>
        <extend val="0"/>
        <outline val="0"/>
        <shadow val="0"/>
        <u val="none"/>
        <vertAlign val="baseline"/>
        <sz val="10"/>
        <color rgb="FF000000"/>
        <name val="Arial"/>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Arial"/>
        <scheme val="none"/>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fill>
        <patternFill patternType="solid">
          <fgColor indexed="64"/>
          <bgColor rgb="FFFF99FF"/>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rgb="FFFF99FF"/>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right style="thin">
          <color indexed="64"/>
        </right>
        <bottom style="thin">
          <color indexed="64"/>
        </bottom>
      </border>
    </dxf>
    <dxf>
      <font>
        <b val="0"/>
        <strike val="0"/>
        <outline val="0"/>
        <shadow val="0"/>
        <u val="none"/>
        <vertAlign val="baseline"/>
        <sz val="10"/>
      </font>
      <alignment horizontal="general" vertical="bottom" textRotation="0" wrapText="1" indent="0" justifyLastLine="0" shrinkToFit="0" readingOrder="0"/>
    </dxf>
    <dxf>
      <font>
        <b/>
        <i val="0"/>
        <strike val="0"/>
        <condense val="0"/>
        <extend val="0"/>
        <outline val="0"/>
        <shadow val="0"/>
        <u val="none"/>
        <vertAlign val="baseline"/>
        <sz val="9"/>
        <color indexed="9"/>
        <name val="Arial"/>
        <scheme val="none"/>
      </font>
      <fill>
        <patternFill patternType="solid">
          <fgColor indexed="64"/>
          <bgColor indexed="60"/>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color rgb="FF9C0006"/>
      </font>
      <fill>
        <patternFill>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font>
        <color rgb="FF9C0006"/>
      </font>
      <fill>
        <patternFill>
          <fgColor indexed="64"/>
          <bgColor rgb="FFFFC7CE"/>
        </patternFill>
      </fill>
    </dxf>
    <dxf>
      <numFmt numFmtId="0" formatCode="Genera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1"/>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1"/>
    </dxf>
    <dxf>
      <fill>
        <patternFill patternType="solid">
          <fgColor indexed="64"/>
          <bgColor theme="9" tint="0.59999389629810485"/>
        </patternFill>
      </fill>
      <alignment horizontal="general" vertical="bottom" textRotation="0" wrapText="1" indent="0" justifyLastLine="0" shrinkToFit="0" readingOrder="0"/>
      <border diagonalUp="0" diagonalDown="0">
        <left style="thin">
          <color rgb="FF7F7F7F"/>
        </left>
        <right/>
        <top style="thin">
          <color indexed="64"/>
        </top>
        <bottom style="thin">
          <color indexed="64"/>
        </bottom>
      </border>
      <protection locked="0" hidden="0"/>
    </dxf>
    <dxf>
      <fill>
        <patternFill patternType="solid">
          <fgColor indexed="64"/>
          <bgColor theme="9" tint="0.59999389629810485"/>
        </patternFill>
      </fill>
      <alignment horizontal="center" vertical="center" textRotation="0" wrapText="1" indent="0" justifyLastLine="0" shrinkToFit="0" readingOrder="0"/>
      <border diagonalUp="0" diagonalDown="0">
        <left style="thin">
          <color rgb="FF7F7F7F"/>
        </left>
        <right style="thin">
          <color indexed="64"/>
        </right>
        <top style="thin">
          <color indexed="64"/>
        </top>
        <bottom style="thin">
          <color indexed="64"/>
        </bottom>
      </border>
      <protection locked="0" hidden="0"/>
    </dxf>
    <dxf>
      <fill>
        <patternFill patternType="solid">
          <fgColor indexed="64"/>
          <bgColor theme="9" tint="0.59999389629810485"/>
        </patternFill>
      </fill>
      <alignment horizontal="center" vertical="center" textRotation="0" wrapText="1" indent="0" justifyLastLine="0" shrinkToFit="0" readingOrder="0"/>
      <border diagonalUp="0" diagonalDown="0">
        <left style="thin">
          <color rgb="FF7F7F7F"/>
        </left>
        <right style="thin">
          <color rgb="FF7F7F7F"/>
        </right>
        <top style="thin">
          <color indexed="64"/>
        </top>
        <bottom style="thin">
          <color indexed="64"/>
        </bottom>
      </border>
      <protection locked="0" hidden="0"/>
    </dxf>
    <dxf>
      <fill>
        <patternFill patternType="solid">
          <fgColor indexed="64"/>
          <bgColor theme="9" tint="0.59999389629810485"/>
        </patternFill>
      </fill>
      <alignment horizontal="center" vertical="center" textRotation="0" wrapText="1" indent="0" justifyLastLine="0" shrinkToFit="0" readingOrder="0"/>
      <border diagonalUp="0" diagonalDown="0">
        <left style="thin">
          <color rgb="FF7F7F7F"/>
        </left>
        <right style="thin">
          <color rgb="FF7F7F7F"/>
        </right>
        <top style="thin">
          <color indexed="64"/>
        </top>
        <bottom style="thin">
          <color indexed="64"/>
        </bottom>
      </border>
      <protection locked="0" hidden="0"/>
    </dxf>
    <dxf>
      <fill>
        <patternFill patternType="solid">
          <fgColor indexed="64"/>
          <bgColor theme="9" tint="0.59999389629810485"/>
        </patternFill>
      </fill>
      <alignment horizontal="center" vertical="center" textRotation="0" wrapText="1" indent="0" justifyLastLine="0" shrinkToFit="0" readingOrder="0"/>
      <border diagonalUp="0" diagonalDown="0">
        <left style="thin">
          <color rgb="FF7F7F7F"/>
        </left>
        <right style="thin">
          <color rgb="FF7F7F7F"/>
        </right>
        <top style="thin">
          <color indexed="64"/>
        </top>
        <bottom style="thin">
          <color indexed="64"/>
        </bottom>
      </border>
      <protection locked="0" hidden="0"/>
    </dxf>
    <dxf>
      <alignment horizontal="general" vertical="bottom" textRotation="0" wrapText="1" indent="0" justifyLastLine="0" shrinkToFit="0" readingOrder="0"/>
      <border>
        <right style="thin">
          <color rgb="FF7F7F7F"/>
        </right>
      </border>
      <protection locked="1" hidden="1"/>
    </dxf>
    <dxf>
      <font>
        <b val="0"/>
        <i val="0"/>
        <strike val="0"/>
        <condense val="0"/>
        <extend val="0"/>
        <outline val="0"/>
        <shadow val="0"/>
        <u val="none"/>
        <vertAlign val="baseline"/>
        <sz val="10"/>
        <color auto="1"/>
        <name val="Arial"/>
        <scheme val="none"/>
      </font>
      <alignment horizontal="left" vertical="top" textRotation="0" wrapText="1" indent="0" justifyLastLine="0" shrinkToFit="0" readingOrder="0"/>
      <border diagonalUp="0" diagonalDown="0" outline="0">
        <left style="thin">
          <color indexed="64"/>
        </left>
        <right style="thin">
          <color rgb="FF7F7F7F"/>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justify" vertical="top"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theme="0"/>
        </patternFill>
      </fill>
      <alignment horizontal="left" vertical="top" textRotation="0" wrapText="1" indent="0" justifyLastLine="0" shrinkToFit="0" readingOrder="0"/>
      <border diagonalUp="0" diagonalDown="0" outline="0">
        <left style="thin">
          <color rgb="FF000000"/>
        </left>
        <right style="thin">
          <color indexed="64"/>
        </right>
        <top style="thin">
          <color indexed="64"/>
        </top>
        <bottom style="thin">
          <color indexed="64"/>
        </bottom>
      </border>
    </dxf>
    <dxf>
      <font>
        <b val="0"/>
        <i val="0"/>
        <strike val="0"/>
        <condense val="0"/>
        <extend val="0"/>
        <outline val="0"/>
        <shadow val="0"/>
        <u val="none"/>
        <vertAlign val="baseline"/>
        <sz val="9"/>
        <color rgb="FFFFFFFF"/>
        <name val="Arial"/>
        <scheme val="none"/>
      </font>
      <fill>
        <patternFill patternType="solid">
          <fgColor rgb="FF139CC7"/>
          <bgColor rgb="FF139CC7"/>
        </patternFill>
      </fill>
      <alignment horizontal="center" vertical="top" textRotation="0" wrapText="1" indent="0" justifyLastLine="0" shrinkToFit="0" readingOrder="0"/>
      <border diagonalUp="0" diagonalDown="0" outline="0">
        <left style="thin">
          <color rgb="FF000000"/>
        </left>
        <right/>
        <top style="thin">
          <color rgb="FF000000"/>
        </top>
        <bottom style="thin">
          <color rgb="FF000000"/>
        </bottom>
      </border>
    </dxf>
    <dxf>
      <font>
        <b val="0"/>
        <i val="0"/>
        <strike val="0"/>
        <condense val="0"/>
        <extend val="0"/>
        <outline val="0"/>
        <shadow val="0"/>
        <u val="none"/>
        <vertAlign val="baseline"/>
        <sz val="10"/>
        <color rgb="FFFFFFFF"/>
        <name val="Arial"/>
        <scheme val="none"/>
      </font>
      <fill>
        <patternFill patternType="solid">
          <fgColor rgb="FF139CC7"/>
          <bgColor rgb="FF139CC7"/>
        </patternFill>
      </fill>
      <alignment horizontal="left" vertical="top" textRotation="0" wrapText="1" indent="0" justifyLastLine="0" shrinkToFit="0" readingOrder="0"/>
      <border diagonalUp="0" diagonalDown="0" outline="0">
        <left/>
        <right/>
        <top style="thin">
          <color rgb="FF000000"/>
        </top>
        <bottom style="thin">
          <color rgb="FF000000"/>
        </bottom>
      </border>
    </dxf>
    <dxf>
      <border outline="0">
        <right style="thin">
          <color indexed="64"/>
        </right>
      </border>
    </dxf>
    <dxf>
      <font>
        <b/>
        <i val="0"/>
        <strike val="0"/>
        <condense val="0"/>
        <extend val="0"/>
        <outline val="0"/>
        <shadow val="0"/>
        <u val="none"/>
        <vertAlign val="baseline"/>
        <sz val="9"/>
        <color indexed="9"/>
        <name val="Arial"/>
        <scheme val="none"/>
      </font>
      <fill>
        <patternFill patternType="solid">
          <fgColor indexed="64"/>
          <bgColor indexed="60"/>
        </patternFill>
      </fill>
      <alignment horizontal="center" vertical="bottom" textRotation="45" wrapText="1" indent="0" justifyLastLine="0" shrinkToFit="0" readingOrder="0"/>
      <border diagonalUp="0" diagonalDown="0" outline="0">
        <left style="thin">
          <color indexed="64"/>
        </left>
        <right style="thin">
          <color indexed="64"/>
        </right>
        <top/>
        <bottom/>
      </border>
      <protection locked="0" hidden="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Medium4"/>
  <colors>
    <mruColors>
      <color rgb="FFFF99FF"/>
      <color rgb="FFCCCC00"/>
      <color rgb="FFCC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363071</xdr:colOff>
      <xdr:row>0</xdr:row>
      <xdr:rowOff>476250</xdr:rowOff>
    </xdr:to>
    <xdr:pic>
      <xdr:nvPicPr>
        <xdr:cNvPr id="3" name="Picture 2">
          <a:extLst>
            <a:ext uri="{FF2B5EF4-FFF2-40B4-BE49-F238E27FC236}">
              <a16:creationId xmlns:a16="http://schemas.microsoft.com/office/drawing/2014/main" xmlns="" id="{04633F70-4290-4CD7-8588-EDDD99F71B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139950"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361950</xdr:colOff>
      <xdr:row>0</xdr:row>
      <xdr:rowOff>476250</xdr:rowOff>
    </xdr:to>
    <xdr:pic>
      <xdr:nvPicPr>
        <xdr:cNvPr id="3" name="Picture 2">
          <a:extLst>
            <a:ext uri="{FF2B5EF4-FFF2-40B4-BE49-F238E27FC236}">
              <a16:creationId xmlns:a16="http://schemas.microsoft.com/office/drawing/2014/main" xmlns="" id="{EB831AC8-27A0-41CB-91CC-EEF340F686C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144679" cy="4812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400050</xdr:colOff>
      <xdr:row>0</xdr:row>
      <xdr:rowOff>476250</xdr:rowOff>
    </xdr:to>
    <xdr:pic>
      <xdr:nvPicPr>
        <xdr:cNvPr id="4" name="Picture 3">
          <a:extLst>
            <a:ext uri="{FF2B5EF4-FFF2-40B4-BE49-F238E27FC236}">
              <a16:creationId xmlns:a16="http://schemas.microsoft.com/office/drawing/2014/main" xmlns=""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2704" y="0"/>
          <a:ext cx="2111464" cy="4812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400050</xdr:colOff>
      <xdr:row>0</xdr:row>
      <xdr:rowOff>476250</xdr:rowOff>
    </xdr:to>
    <xdr:pic>
      <xdr:nvPicPr>
        <xdr:cNvPr id="2" name="Picture 1">
          <a:extLst>
            <a:ext uri="{FF2B5EF4-FFF2-40B4-BE49-F238E27FC236}">
              <a16:creationId xmlns:a16="http://schemas.microsoft.com/office/drawing/2014/main" xmlns="" id="{5F5979C3-6C90-4847-BC6E-1D9A7ECA44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0"/>
          <a:ext cx="2149475" cy="47625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400050</xdr:colOff>
      <xdr:row>0</xdr:row>
      <xdr:rowOff>476250</xdr:rowOff>
    </xdr:to>
    <xdr:pic>
      <xdr:nvPicPr>
        <xdr:cNvPr id="2" name="Picture 1">
          <a:extLst>
            <a:ext uri="{FF2B5EF4-FFF2-40B4-BE49-F238E27FC236}">
              <a16:creationId xmlns:a16="http://schemas.microsoft.com/office/drawing/2014/main" xmlns="" id="{FD84D39B-B37D-49F8-8194-F6C7AD2C6DE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75" y="0"/>
          <a:ext cx="2149475" cy="476250"/>
        </a:xfrm>
        <a:prstGeom prst="rect">
          <a:avLst/>
        </a:prstGeom>
      </xdr:spPr>
    </xdr:pic>
    <xdr:clientData/>
  </xdr:twoCellAnchor>
</xdr:wsDr>
</file>

<file path=xl/tables/table1.xml><?xml version="1.0" encoding="utf-8"?>
<table xmlns="http://schemas.openxmlformats.org/spreadsheetml/2006/main" id="3" name="Table3" displayName="Table3" ref="A2:M11" totalsRowShown="0" headerRowDxfId="184" tableBorderDxfId="183">
  <autoFilter ref="A2:M11"/>
  <tableColumns count="13">
    <tableColumn id="1" name="Domain" dataDxfId="182" dataCellStyle="Normal 2"/>
    <tableColumn id="2" name="Requirement ID" dataDxfId="181" dataCellStyle="Normal 2"/>
    <tableColumn id="3" name="Requirement" dataDxfId="180" dataCellStyle="Normal 2"/>
    <tableColumn id="4" name="Mandatory_x000a_/ Desirable" dataDxfId="179" dataCellStyle="Normal 2"/>
    <tableColumn id="5" name="Description" dataDxfId="178" dataCellStyle="Normal 2"/>
    <tableColumn id="6" name="Weighting" dataDxfId="177" dataCellStyle="20% - Accent2"/>
    <tableColumn id="7" name="Fully met" dataDxfId="176" dataCellStyle="Input"/>
    <tableColumn id="8" name="Work-around" dataDxfId="175" dataCellStyle="Input"/>
    <tableColumn id="9" name="Development" dataDxfId="174" dataCellStyle="Input"/>
    <tableColumn id="10" name="Cannot be met" dataDxfId="173" dataCellStyle="Input"/>
    <tableColumn id="11" name="Comment" dataDxfId="172" dataCellStyle="Input"/>
    <tableColumn id="12" name="UNHCR Assessment" dataDxfId="171" dataCellStyle="20% - Accent3"/>
    <tableColumn id="17" name="Score" dataDxfId="170" dataCellStyle="20% - Accent4">
      <calculatedColumnFormula>Table3[[#This Row],[UNHCR Assessment]]*Table3[[#This Row],[Weighting]]/5</calculatedColumnFormula>
    </tableColumn>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2:K53" totalsRowShown="0" headerRowDxfId="117" dataDxfId="116" tableBorderDxfId="115" dataCellStyle="Input">
  <autoFilter ref="A2:K53"/>
  <sortState ref="A3:K52">
    <sortCondition ref="B2:B52"/>
  </sortState>
  <tableColumns count="11">
    <tableColumn id="1" name="Domain" dataDxfId="114"/>
    <tableColumn id="2" name="Requirement ID" dataDxfId="113"/>
    <tableColumn id="3" name="Requirement" dataDxfId="112"/>
    <tableColumn id="5" name="Mandatory_x000a_/ Desirable" dataDxfId="111"/>
    <tableColumn id="4" name="Description" dataDxfId="110"/>
    <tableColumn id="6" name="Weighting" dataDxfId="109" dataCellStyle="20% - Accent2"/>
    <tableColumn id="7" name="Fully met" dataDxfId="108" dataCellStyle="Input"/>
    <tableColumn id="8" name="Work-around" dataDxfId="107" dataCellStyle="Input"/>
    <tableColumn id="9" name="Development" dataDxfId="106" dataCellStyle="Input"/>
    <tableColumn id="10" name="Cannot be met" dataDxfId="105" dataCellStyle="Input"/>
    <tableColumn id="11" name="Comment" dataDxfId="104" dataCellStyle="Input"/>
  </tableColumns>
  <tableStyleInfo name="TableStyleMedium9" showFirstColumn="0" showLastColumn="0" showRowStripes="1" showColumnStripes="0"/>
</table>
</file>

<file path=xl/tables/table3.xml><?xml version="1.0" encoding="utf-8"?>
<table xmlns="http://schemas.openxmlformats.org/spreadsheetml/2006/main" id="1" name="Table1" displayName="Table1" ref="A2:K50" totalsRowShown="0" headerRowDxfId="55" tableBorderDxfId="54">
  <autoFilter ref="A2:K50"/>
  <sortState ref="A3:K45">
    <sortCondition ref="B2:B45"/>
  </sortState>
  <tableColumns count="11">
    <tableColumn id="1" name="Domain" dataDxfId="53"/>
    <tableColumn id="2" name="Requirement ID" dataDxfId="52"/>
    <tableColumn id="3" name="Requirement" dataDxfId="51"/>
    <tableColumn id="4" name="Mandatory_x000a_/ Desirable" dataDxfId="50"/>
    <tableColumn id="5" name="Description" dataDxfId="49"/>
    <tableColumn id="6" name="Weighting" dataDxfId="48" dataCellStyle="Input">
      <calculatedColumnFormula>3/7</calculatedColumnFormula>
    </tableColumn>
    <tableColumn id="7" name="Fully met" dataDxfId="47" dataCellStyle="Input"/>
    <tableColumn id="8" name="Work-around" dataDxfId="46" dataCellStyle="Input"/>
    <tableColumn id="9" name="Development" dataDxfId="45" dataCellStyle="Input"/>
    <tableColumn id="10" name="Cannot be met" dataDxfId="44" dataCellStyle="Input"/>
    <tableColumn id="11" name="Comment" dataDxfId="43" dataCellStyle="Input"/>
  </tableColumns>
  <tableStyleInfo name="TableStyleMedium12" showFirstColumn="0" showLastColumn="0" showRowStripes="1" showColumnStripes="0"/>
</table>
</file>

<file path=xl/tables/table4.xml><?xml version="1.0" encoding="utf-8"?>
<table xmlns="http://schemas.openxmlformats.org/spreadsheetml/2006/main" id="5" name="Table5" displayName="Table5" ref="A2:K9" totalsRowShown="0" headerRowDxfId="35" dataDxfId="34" tableBorderDxfId="33">
  <autoFilter ref="A2:K9"/>
  <tableColumns count="11">
    <tableColumn id="1" name="Domain" dataDxfId="32"/>
    <tableColumn id="2" name="Requirement ID" dataDxfId="31"/>
    <tableColumn id="3" name="Requirement" dataDxfId="30"/>
    <tableColumn id="4" name="Mandatory_x000a_/ Desirable" dataDxfId="29"/>
    <tableColumn id="5" name="Description" dataDxfId="28"/>
    <tableColumn id="6" name="Weighting" dataDxfId="27" dataCellStyle="20% - Accent2">
      <calculatedColumnFormula>10/7</calculatedColumnFormula>
    </tableColumn>
    <tableColumn id="7" name="Fully met" dataDxfId="26" dataCellStyle="Input"/>
    <tableColumn id="8" name="Work-around" dataDxfId="25" dataCellStyle="Input"/>
    <tableColumn id="9" name="Development" dataDxfId="24" dataCellStyle="Input"/>
    <tableColumn id="10" name="Cannot be met" dataDxfId="23" dataCellStyle="Input"/>
    <tableColumn id="11" name="Comment" dataDxfId="22" dataCellStyle="Input"/>
  </tableColumns>
  <tableStyleInfo name="TableStyleMedium9" showFirstColumn="0" showLastColumn="0" showRowStripes="1" showColumnStripes="0"/>
</table>
</file>

<file path=xl/tables/table5.xml><?xml version="1.0" encoding="utf-8"?>
<table xmlns="http://schemas.openxmlformats.org/spreadsheetml/2006/main" id="6" name="Table6" displayName="Table6" ref="A2:K6" totalsRowShown="0" headerRowDxfId="17" dataDxfId="16" dataCellStyle="Input">
  <autoFilter ref="A2:K6"/>
  <tableColumns count="11">
    <tableColumn id="1" name="Domain" dataDxfId="15"/>
    <tableColumn id="2" name="Requirement ID" dataDxfId="14"/>
    <tableColumn id="3" name="Requirement" dataDxfId="13"/>
    <tableColumn id="4" name="Mandatory_x000a_/ Desirable" dataDxfId="12"/>
    <tableColumn id="5" name="Description" dataDxfId="11"/>
    <tableColumn id="6" name="Weighting" dataDxfId="10" dataCellStyle="Input">
      <calculatedColumnFormula>5/4</calculatedColumnFormula>
    </tableColumn>
    <tableColumn id="7" name="Fully met" dataDxfId="9" dataCellStyle="Input"/>
    <tableColumn id="8" name="Work-around" dataDxfId="8" dataCellStyle="Input"/>
    <tableColumn id="9" name="Development" dataDxfId="7" dataCellStyle="Input"/>
    <tableColumn id="10" name="Cannot be met" dataDxfId="6" dataCellStyle="Input"/>
    <tableColumn id="11" name="Comment" dataDxfId="5" dataCellStyle="Input"/>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2:N46"/>
  <sheetViews>
    <sheetView tabSelected="1" zoomScale="85" zoomScaleNormal="85" workbookViewId="0">
      <selection activeCell="E44" sqref="E44"/>
    </sheetView>
  </sheetViews>
  <sheetFormatPr defaultRowHeight="12.75" x14ac:dyDescent="0.2"/>
  <cols>
    <col min="2" max="2" width="11" customWidth="1"/>
    <col min="4" max="5" width="16.140625" customWidth="1"/>
    <col min="6" max="6" width="14.85546875" customWidth="1"/>
    <col min="7" max="7" width="15.85546875" customWidth="1"/>
  </cols>
  <sheetData>
    <row r="2" spans="2:14" ht="13.5" thickBot="1" x14ac:dyDescent="0.25">
      <c r="B2" s="3"/>
      <c r="C2" s="3"/>
      <c r="D2" s="3"/>
      <c r="E2" s="3"/>
      <c r="F2" s="3"/>
      <c r="G2" s="3"/>
      <c r="H2" s="3"/>
      <c r="I2" s="3"/>
      <c r="J2" s="3"/>
      <c r="K2" s="3"/>
      <c r="L2" s="3"/>
      <c r="M2" s="3"/>
      <c r="N2" s="3"/>
    </row>
    <row r="3" spans="2:14" x14ac:dyDescent="0.2">
      <c r="B3" s="23"/>
      <c r="C3" s="24"/>
      <c r="D3" s="24"/>
      <c r="E3" s="24"/>
      <c r="F3" s="24"/>
      <c r="G3" s="24"/>
      <c r="H3" s="24"/>
      <c r="I3" s="24"/>
      <c r="J3" s="24"/>
      <c r="K3" s="24"/>
      <c r="L3" s="24"/>
      <c r="M3" s="24"/>
      <c r="N3" s="25"/>
    </row>
    <row r="4" spans="2:14" x14ac:dyDescent="0.2">
      <c r="B4" s="198"/>
      <c r="C4" s="199"/>
      <c r="D4" s="199"/>
      <c r="E4" s="199"/>
      <c r="F4" s="199"/>
      <c r="G4" s="200"/>
      <c r="H4" s="26"/>
      <c r="I4" s="201" t="s">
        <v>0</v>
      </c>
      <c r="J4" s="202"/>
      <c r="K4" s="201" t="s">
        <v>1</v>
      </c>
      <c r="L4" s="202"/>
      <c r="M4" s="26"/>
      <c r="N4" s="27"/>
    </row>
    <row r="5" spans="2:14" x14ac:dyDescent="0.2">
      <c r="B5" s="203" t="s">
        <v>495</v>
      </c>
      <c r="C5" s="204"/>
      <c r="D5" s="204"/>
      <c r="E5" s="204"/>
      <c r="F5" s="204"/>
      <c r="G5" s="205"/>
      <c r="H5" s="26"/>
      <c r="I5" s="201" t="s">
        <v>2</v>
      </c>
      <c r="J5" s="202"/>
      <c r="K5" s="201"/>
      <c r="L5" s="202"/>
      <c r="M5" s="26"/>
      <c r="N5" s="27"/>
    </row>
    <row r="6" spans="2:14" x14ac:dyDescent="0.2">
      <c r="B6" s="206"/>
      <c r="C6" s="207"/>
      <c r="D6" s="207"/>
      <c r="E6" s="207"/>
      <c r="F6" s="207"/>
      <c r="G6" s="208"/>
      <c r="H6" s="26"/>
      <c r="I6" s="201" t="s">
        <v>3</v>
      </c>
      <c r="J6" s="202"/>
      <c r="K6" s="209"/>
      <c r="L6" s="210"/>
      <c r="M6" s="26"/>
      <c r="N6" s="27"/>
    </row>
    <row r="7" spans="2:14" x14ac:dyDescent="0.2">
      <c r="B7" s="211" t="s">
        <v>4</v>
      </c>
      <c r="C7" s="207"/>
      <c r="D7" s="207"/>
      <c r="E7" s="207"/>
      <c r="F7" s="207"/>
      <c r="G7" s="208"/>
      <c r="H7" s="26"/>
      <c r="I7" s="201" t="s">
        <v>5</v>
      </c>
      <c r="J7" s="202"/>
      <c r="K7" s="209"/>
      <c r="L7" s="210"/>
      <c r="M7" s="26"/>
      <c r="N7" s="27"/>
    </row>
    <row r="8" spans="2:14" x14ac:dyDescent="0.2">
      <c r="B8" s="28"/>
      <c r="C8" s="29"/>
      <c r="D8" s="29"/>
      <c r="E8" s="29"/>
      <c r="F8" s="29"/>
      <c r="G8" s="30"/>
      <c r="H8" s="26"/>
      <c r="I8" s="201" t="s">
        <v>6</v>
      </c>
      <c r="J8" s="202"/>
      <c r="K8" s="209"/>
      <c r="L8" s="202"/>
      <c r="M8" s="26"/>
      <c r="N8" s="27"/>
    </row>
    <row r="9" spans="2:14" x14ac:dyDescent="0.2">
      <c r="B9" s="31"/>
      <c r="C9" s="26"/>
      <c r="D9" s="26"/>
      <c r="E9" s="26"/>
      <c r="F9" s="26"/>
      <c r="G9" s="26"/>
      <c r="H9" s="26"/>
      <c r="I9" s="201" t="s">
        <v>7</v>
      </c>
      <c r="J9" s="202"/>
      <c r="K9" s="201">
        <v>0.09</v>
      </c>
      <c r="L9" s="202"/>
      <c r="M9" s="26"/>
      <c r="N9" s="27"/>
    </row>
    <row r="10" spans="2:14" x14ac:dyDescent="0.2">
      <c r="B10" s="31"/>
      <c r="C10" s="26"/>
      <c r="D10" s="26"/>
      <c r="E10" s="26"/>
      <c r="F10" s="26"/>
      <c r="G10" s="26"/>
      <c r="H10" s="26"/>
      <c r="I10" s="201" t="s">
        <v>8</v>
      </c>
      <c r="J10" s="202"/>
      <c r="K10" s="201"/>
      <c r="L10" s="202"/>
      <c r="M10" s="26"/>
      <c r="N10" s="27"/>
    </row>
    <row r="11" spans="2:14" x14ac:dyDescent="0.2">
      <c r="B11" s="31"/>
      <c r="C11" s="26"/>
      <c r="D11" s="26"/>
      <c r="E11" s="26"/>
      <c r="F11" s="26"/>
      <c r="G11" s="26"/>
      <c r="H11" s="26"/>
      <c r="I11" s="26"/>
      <c r="J11" s="26"/>
      <c r="K11" s="26"/>
      <c r="L11" s="26"/>
      <c r="M11" s="26"/>
      <c r="N11" s="27"/>
    </row>
    <row r="12" spans="2:14" x14ac:dyDescent="0.2">
      <c r="B12" s="32" t="s">
        <v>9</v>
      </c>
      <c r="C12" s="33"/>
      <c r="D12" s="33"/>
      <c r="E12" s="33"/>
      <c r="F12" s="33"/>
      <c r="G12" s="33"/>
      <c r="H12" s="33"/>
      <c r="I12" s="26"/>
      <c r="J12" s="26"/>
      <c r="K12" s="26"/>
      <c r="L12" s="26"/>
      <c r="M12" s="26"/>
      <c r="N12" s="27"/>
    </row>
    <row r="13" spans="2:14" x14ac:dyDescent="0.2">
      <c r="B13" s="34" t="s">
        <v>496</v>
      </c>
      <c r="C13" s="26"/>
      <c r="D13" s="26"/>
      <c r="E13" s="33"/>
      <c r="F13" s="33"/>
      <c r="G13" s="33"/>
      <c r="H13" s="33"/>
      <c r="I13" s="26"/>
      <c r="J13" s="26"/>
      <c r="K13" s="26"/>
      <c r="L13" s="26"/>
      <c r="M13" s="26"/>
      <c r="N13" s="27"/>
    </row>
    <row r="14" spans="2:14" x14ac:dyDescent="0.2">
      <c r="B14" s="32" t="s">
        <v>10</v>
      </c>
      <c r="C14" s="35"/>
      <c r="D14" s="35"/>
      <c r="E14" s="35"/>
      <c r="F14" s="33"/>
      <c r="G14" s="33"/>
      <c r="H14" s="33"/>
      <c r="I14" s="26"/>
      <c r="J14" s="26"/>
      <c r="K14" s="26"/>
      <c r="L14" s="26"/>
      <c r="M14" s="26"/>
      <c r="N14" s="27"/>
    </row>
    <row r="15" spans="2:14" s="3" customFormat="1" x14ac:dyDescent="0.2">
      <c r="B15" s="32" t="s">
        <v>11</v>
      </c>
      <c r="C15" s="35"/>
      <c r="D15" s="35"/>
      <c r="E15" s="35"/>
      <c r="F15" s="33"/>
      <c r="G15" s="33"/>
      <c r="H15" s="33"/>
      <c r="I15" s="26"/>
      <c r="J15" s="26"/>
      <c r="K15" s="26"/>
      <c r="L15" s="26"/>
      <c r="M15" s="26"/>
      <c r="N15" s="27"/>
    </row>
    <row r="16" spans="2:14" s="3" customFormat="1" x14ac:dyDescent="0.2">
      <c r="B16" s="32" t="s">
        <v>12</v>
      </c>
      <c r="C16" s="35"/>
      <c r="D16" s="35"/>
      <c r="E16" s="35"/>
      <c r="F16" s="33"/>
      <c r="G16" s="33"/>
      <c r="H16" s="33"/>
      <c r="I16" s="26"/>
      <c r="J16" s="26"/>
      <c r="K16" s="26"/>
      <c r="L16" s="26"/>
      <c r="M16" s="26"/>
      <c r="N16" s="27"/>
    </row>
    <row r="17" spans="2:14" s="3" customFormat="1" x14ac:dyDescent="0.2">
      <c r="B17" s="32" t="s">
        <v>13</v>
      </c>
      <c r="C17" s="35"/>
      <c r="D17" s="35"/>
      <c r="E17" s="35"/>
      <c r="F17" s="33"/>
      <c r="G17" s="33"/>
      <c r="H17" s="33"/>
      <c r="I17" s="26"/>
      <c r="J17" s="26"/>
      <c r="K17" s="26"/>
      <c r="L17" s="26"/>
      <c r="M17" s="26"/>
      <c r="N17" s="27"/>
    </row>
    <row r="18" spans="2:14" s="3" customFormat="1" x14ac:dyDescent="0.2">
      <c r="B18" s="32" t="s">
        <v>497</v>
      </c>
      <c r="C18" s="35"/>
      <c r="D18" s="35"/>
      <c r="E18" s="35"/>
      <c r="F18" s="33"/>
      <c r="G18" s="33"/>
      <c r="H18" s="33"/>
      <c r="I18" s="26"/>
      <c r="J18" s="26"/>
      <c r="K18" s="26"/>
      <c r="L18" s="26"/>
      <c r="M18" s="26"/>
      <c r="N18" s="27"/>
    </row>
    <row r="19" spans="2:14" x14ac:dyDescent="0.2">
      <c r="B19" s="36"/>
      <c r="C19" s="33"/>
      <c r="D19" s="33"/>
      <c r="E19" s="33"/>
      <c r="F19" s="33"/>
      <c r="G19" s="33"/>
      <c r="H19" s="33"/>
      <c r="I19" s="26"/>
      <c r="J19" s="26"/>
      <c r="K19" s="26"/>
      <c r="L19" s="26"/>
      <c r="M19" s="26"/>
      <c r="N19" s="27"/>
    </row>
    <row r="20" spans="2:14" x14ac:dyDescent="0.2">
      <c r="B20" s="36"/>
      <c r="C20" s="33"/>
      <c r="D20" s="33"/>
      <c r="E20" s="33"/>
      <c r="F20" s="33"/>
      <c r="G20" s="33"/>
      <c r="H20" s="33"/>
      <c r="I20" s="26"/>
      <c r="J20" s="26"/>
      <c r="K20" s="26"/>
      <c r="L20" s="26"/>
      <c r="M20" s="26"/>
      <c r="N20" s="27"/>
    </row>
    <row r="21" spans="2:14" x14ac:dyDescent="0.2">
      <c r="B21" s="36" t="s">
        <v>14</v>
      </c>
      <c r="C21" s="33"/>
      <c r="D21" s="33"/>
      <c r="E21" s="33"/>
      <c r="F21" s="33"/>
      <c r="G21" s="33"/>
      <c r="H21" s="33"/>
      <c r="I21" s="26"/>
      <c r="J21" s="26"/>
      <c r="K21" s="26"/>
      <c r="L21" s="26"/>
      <c r="M21" s="26"/>
      <c r="N21" s="27"/>
    </row>
    <row r="22" spans="2:14" x14ac:dyDescent="0.2">
      <c r="B22" s="34" t="s">
        <v>15</v>
      </c>
      <c r="C22" s="26"/>
      <c r="D22" s="26"/>
      <c r="E22" s="26"/>
      <c r="F22" s="33"/>
      <c r="G22" s="33"/>
      <c r="H22" s="33"/>
      <c r="I22" s="26"/>
      <c r="J22" s="26"/>
      <c r="K22" s="26"/>
      <c r="L22" s="26"/>
      <c r="M22" s="26"/>
      <c r="N22" s="27"/>
    </row>
    <row r="23" spans="2:14" x14ac:dyDescent="0.2">
      <c r="B23" s="36" t="s">
        <v>16</v>
      </c>
      <c r="C23" s="33" t="s">
        <v>17</v>
      </c>
      <c r="D23" s="26"/>
      <c r="E23" s="26"/>
      <c r="F23" s="35"/>
      <c r="G23" s="33"/>
      <c r="H23" s="33"/>
      <c r="I23" s="26"/>
      <c r="J23" s="26"/>
      <c r="K23" s="26"/>
      <c r="L23" s="26"/>
      <c r="M23" s="26"/>
      <c r="N23" s="27"/>
    </row>
    <row r="24" spans="2:14" x14ac:dyDescent="0.2">
      <c r="B24" s="37" t="s">
        <v>18</v>
      </c>
      <c r="C24" s="33" t="s">
        <v>19</v>
      </c>
      <c r="D24" s="26"/>
      <c r="E24" s="26"/>
      <c r="F24" s="26"/>
      <c r="G24" s="33"/>
      <c r="H24" s="33"/>
      <c r="I24" s="26"/>
      <c r="J24" s="26"/>
      <c r="K24" s="26"/>
      <c r="L24" s="26"/>
      <c r="M24" s="26"/>
      <c r="N24" s="27"/>
    </row>
    <row r="25" spans="2:14" x14ac:dyDescent="0.2">
      <c r="B25" s="37"/>
      <c r="C25" s="33"/>
      <c r="D25" s="26"/>
      <c r="E25" s="26"/>
      <c r="F25" s="33"/>
      <c r="G25" s="33"/>
      <c r="H25" s="33"/>
      <c r="I25" s="26"/>
      <c r="J25" s="26"/>
      <c r="K25" s="26"/>
      <c r="L25" s="26"/>
      <c r="M25" s="26"/>
      <c r="N25" s="27"/>
    </row>
    <row r="26" spans="2:14" x14ac:dyDescent="0.2">
      <c r="B26" s="37"/>
      <c r="C26" s="33"/>
      <c r="D26" s="26"/>
      <c r="E26" s="26"/>
      <c r="F26" s="33"/>
      <c r="G26" s="33"/>
      <c r="H26" s="33"/>
      <c r="I26" s="26"/>
      <c r="J26" s="26"/>
      <c r="K26" s="26"/>
      <c r="L26" s="26"/>
      <c r="M26" s="26"/>
      <c r="N26" s="27"/>
    </row>
    <row r="27" spans="2:14" x14ac:dyDescent="0.2">
      <c r="B27" s="38"/>
      <c r="C27" s="33"/>
      <c r="D27" s="26"/>
      <c r="E27" s="26"/>
      <c r="F27" s="33"/>
      <c r="G27" s="33"/>
      <c r="H27" s="33"/>
      <c r="I27" s="26"/>
      <c r="J27" s="26"/>
      <c r="K27" s="26"/>
      <c r="L27" s="26"/>
      <c r="M27" s="26"/>
      <c r="N27" s="27"/>
    </row>
    <row r="28" spans="2:14" x14ac:dyDescent="0.2">
      <c r="B28" s="36" t="s">
        <v>20</v>
      </c>
      <c r="C28" s="33"/>
      <c r="D28" s="26"/>
      <c r="E28" s="26"/>
      <c r="F28" s="33"/>
      <c r="G28" s="33"/>
      <c r="H28" s="33"/>
      <c r="I28" s="26"/>
      <c r="J28" s="26"/>
      <c r="K28" s="26"/>
      <c r="L28" s="26"/>
      <c r="M28" s="26"/>
      <c r="N28" s="27"/>
    </row>
    <row r="29" spans="2:14" x14ac:dyDescent="0.2">
      <c r="B29" s="39"/>
      <c r="C29" s="33"/>
      <c r="D29" s="33"/>
      <c r="E29" s="26"/>
      <c r="F29" s="33"/>
      <c r="G29" s="33"/>
      <c r="H29" s="33"/>
      <c r="I29" s="26"/>
      <c r="J29" s="26"/>
      <c r="K29" s="26"/>
      <c r="L29" s="26"/>
      <c r="M29" s="26"/>
      <c r="N29" s="27"/>
    </row>
    <row r="30" spans="2:14" x14ac:dyDescent="0.2">
      <c r="B30" s="31"/>
      <c r="C30" s="26"/>
      <c r="D30" s="33"/>
      <c r="E30" s="33"/>
      <c r="F30" s="33"/>
      <c r="G30" s="33"/>
      <c r="H30" s="33"/>
      <c r="I30" s="26"/>
      <c r="J30" s="26"/>
      <c r="K30" s="26"/>
      <c r="L30" s="26"/>
      <c r="M30" s="26"/>
      <c r="N30" s="27"/>
    </row>
    <row r="31" spans="2:14" x14ac:dyDescent="0.2">
      <c r="B31" s="40" t="s">
        <v>21</v>
      </c>
      <c r="C31" s="26"/>
      <c r="D31" s="26"/>
      <c r="E31" s="26"/>
      <c r="F31" s="26"/>
      <c r="G31" s="26"/>
      <c r="H31" s="26"/>
      <c r="I31" s="26"/>
      <c r="J31" s="26"/>
      <c r="K31" s="26"/>
      <c r="L31" s="26"/>
      <c r="M31" s="26"/>
      <c r="N31" s="27"/>
    </row>
    <row r="32" spans="2:14" x14ac:dyDescent="0.2">
      <c r="B32" s="31" t="s">
        <v>22</v>
      </c>
      <c r="C32" s="26"/>
      <c r="D32" s="26"/>
      <c r="E32" s="26"/>
      <c r="F32" s="26"/>
      <c r="G32" s="26"/>
      <c r="H32" s="26"/>
      <c r="I32" s="26"/>
      <c r="J32" s="26"/>
      <c r="K32" s="26"/>
      <c r="L32" s="26"/>
      <c r="M32" s="26"/>
      <c r="N32" s="27"/>
    </row>
    <row r="33" spans="2:14" x14ac:dyDescent="0.2">
      <c r="B33" s="31"/>
      <c r="C33" s="26"/>
      <c r="D33" s="26"/>
      <c r="E33" s="26"/>
      <c r="F33" s="26"/>
      <c r="G33" s="26"/>
      <c r="H33" s="26"/>
      <c r="I33" s="26"/>
      <c r="J33" s="26"/>
      <c r="K33" s="26"/>
      <c r="L33" s="26"/>
      <c r="M33" s="26"/>
      <c r="N33" s="27"/>
    </row>
    <row r="34" spans="2:14" ht="24" x14ac:dyDescent="0.2">
      <c r="B34" s="31"/>
      <c r="C34" s="41" t="s">
        <v>23</v>
      </c>
      <c r="D34" s="41" t="s">
        <v>24</v>
      </c>
      <c r="E34" s="41" t="s">
        <v>25</v>
      </c>
      <c r="F34" s="41" t="s">
        <v>26</v>
      </c>
      <c r="G34" s="41" t="s">
        <v>27</v>
      </c>
      <c r="H34" s="26"/>
      <c r="I34" s="26"/>
      <c r="J34" s="26"/>
      <c r="K34" s="26"/>
      <c r="L34" s="26"/>
      <c r="M34" s="26"/>
      <c r="N34" s="27"/>
    </row>
    <row r="35" spans="2:14" ht="25.5" x14ac:dyDescent="0.2">
      <c r="B35" s="31"/>
      <c r="C35" s="42" t="s">
        <v>28</v>
      </c>
      <c r="D35" s="42" t="s">
        <v>29</v>
      </c>
      <c r="E35" s="42" t="s">
        <v>30</v>
      </c>
      <c r="F35" s="42" t="s">
        <v>28</v>
      </c>
      <c r="G35" s="42"/>
      <c r="H35" s="26"/>
      <c r="I35" s="26"/>
      <c r="J35" s="26"/>
      <c r="K35" s="26"/>
      <c r="L35" s="26"/>
      <c r="M35" s="26"/>
      <c r="N35" s="27"/>
    </row>
    <row r="36" spans="2:14" x14ac:dyDescent="0.2">
      <c r="B36" s="31"/>
      <c r="C36" s="43"/>
      <c r="D36" s="43"/>
      <c r="E36" s="43"/>
      <c r="F36" s="43"/>
      <c r="G36" s="43"/>
      <c r="H36" s="26"/>
      <c r="I36" s="26"/>
      <c r="J36" s="26"/>
      <c r="K36" s="26"/>
      <c r="L36" s="26"/>
      <c r="M36" s="26"/>
      <c r="N36" s="27"/>
    </row>
    <row r="37" spans="2:14" x14ac:dyDescent="0.2">
      <c r="B37" s="31"/>
      <c r="C37" s="26"/>
      <c r="D37" s="26"/>
      <c r="E37" s="26"/>
      <c r="F37" s="26"/>
      <c r="G37" s="26"/>
      <c r="H37" s="26"/>
      <c r="I37" s="26"/>
      <c r="J37" s="26"/>
      <c r="K37" s="26"/>
      <c r="L37" s="26"/>
      <c r="M37" s="26"/>
      <c r="N37" s="27"/>
    </row>
    <row r="38" spans="2:14" x14ac:dyDescent="0.2">
      <c r="B38" s="31"/>
      <c r="C38" s="26" t="s">
        <v>23</v>
      </c>
      <c r="D38" s="35"/>
      <c r="E38" s="26" t="s">
        <v>31</v>
      </c>
      <c r="F38" s="26"/>
      <c r="G38" s="26"/>
      <c r="H38" s="26"/>
      <c r="I38" s="26"/>
      <c r="J38" s="26"/>
      <c r="K38" s="26"/>
      <c r="L38" s="26"/>
      <c r="M38" s="26"/>
      <c r="N38" s="27"/>
    </row>
    <row r="39" spans="2:14" x14ac:dyDescent="0.2">
      <c r="B39" s="31"/>
      <c r="C39" s="26" t="s">
        <v>32</v>
      </c>
      <c r="D39" s="26"/>
      <c r="E39" s="26" t="s">
        <v>33</v>
      </c>
      <c r="F39" s="26"/>
      <c r="G39" s="26"/>
      <c r="H39" s="26"/>
      <c r="I39" s="26"/>
      <c r="J39" s="26"/>
      <c r="K39" s="26"/>
      <c r="L39" s="26"/>
      <c r="M39" s="26"/>
      <c r="N39" s="27"/>
    </row>
    <row r="40" spans="2:14" x14ac:dyDescent="0.2">
      <c r="B40" s="31"/>
      <c r="C40" s="26" t="s">
        <v>25</v>
      </c>
      <c r="D40" s="26"/>
      <c r="E40" s="26" t="s">
        <v>34</v>
      </c>
      <c r="F40" s="26"/>
      <c r="G40" s="26"/>
      <c r="H40" s="26"/>
      <c r="I40" s="26"/>
      <c r="J40" s="26"/>
      <c r="K40" s="26"/>
      <c r="L40" s="26"/>
      <c r="M40" s="26"/>
      <c r="N40" s="27"/>
    </row>
    <row r="41" spans="2:14" x14ac:dyDescent="0.2">
      <c r="B41" s="31"/>
      <c r="C41" s="26" t="s">
        <v>26</v>
      </c>
      <c r="D41" s="26"/>
      <c r="E41" s="26" t="s">
        <v>35</v>
      </c>
      <c r="F41" s="26"/>
      <c r="G41" s="26"/>
      <c r="H41" s="26"/>
      <c r="I41" s="26"/>
      <c r="J41" s="26"/>
      <c r="K41" s="26"/>
      <c r="L41" s="26"/>
      <c r="M41" s="26"/>
      <c r="N41" s="27"/>
    </row>
    <row r="42" spans="2:14" x14ac:dyDescent="0.2">
      <c r="B42" s="31"/>
      <c r="C42" s="26" t="s">
        <v>36</v>
      </c>
      <c r="D42" s="26"/>
      <c r="E42" s="26" t="s">
        <v>37</v>
      </c>
      <c r="F42" s="26"/>
      <c r="G42" s="26"/>
      <c r="H42" s="26"/>
      <c r="I42" s="26"/>
      <c r="J42" s="26"/>
      <c r="K42" s="26"/>
      <c r="L42" s="26"/>
      <c r="M42" s="26"/>
      <c r="N42" s="27"/>
    </row>
    <row r="43" spans="2:14" x14ac:dyDescent="0.2">
      <c r="B43" s="31"/>
      <c r="C43" s="184" t="s">
        <v>38</v>
      </c>
      <c r="D43" s="26"/>
      <c r="E43" s="184" t="s">
        <v>498</v>
      </c>
      <c r="F43" s="26"/>
      <c r="G43" s="26"/>
      <c r="H43" s="26"/>
      <c r="I43" s="26"/>
      <c r="J43" s="26"/>
      <c r="K43" s="26"/>
      <c r="L43" s="26"/>
      <c r="M43" s="26"/>
      <c r="N43" s="27"/>
    </row>
    <row r="44" spans="2:14" x14ac:dyDescent="0.2">
      <c r="B44" s="31"/>
      <c r="C44" s="26"/>
      <c r="D44" s="26"/>
      <c r="E44" s="26"/>
      <c r="F44" s="26"/>
      <c r="G44" s="26"/>
      <c r="H44" s="26"/>
      <c r="I44" s="26"/>
      <c r="J44" s="26"/>
      <c r="K44" s="26"/>
      <c r="L44" s="26"/>
      <c r="M44" s="26"/>
      <c r="N44" s="27"/>
    </row>
    <row r="45" spans="2:14" x14ac:dyDescent="0.2">
      <c r="B45" s="34"/>
      <c r="C45" s="26"/>
      <c r="D45" s="26"/>
      <c r="E45" s="26"/>
      <c r="F45" s="26"/>
      <c r="G45" s="26"/>
      <c r="H45" s="26"/>
      <c r="I45" s="26"/>
      <c r="J45" s="26"/>
      <c r="K45" s="26"/>
      <c r="L45" s="26"/>
      <c r="M45" s="26"/>
      <c r="N45" s="27"/>
    </row>
    <row r="46" spans="2:14" ht="13.5" thickBot="1" x14ac:dyDescent="0.25">
      <c r="B46" s="45"/>
      <c r="C46" s="46"/>
      <c r="D46" s="46"/>
      <c r="E46" s="46"/>
      <c r="F46" s="46"/>
      <c r="G46" s="46"/>
      <c r="H46" s="46"/>
      <c r="I46" s="46"/>
      <c r="J46" s="46"/>
      <c r="K46" s="46"/>
      <c r="L46" s="46"/>
      <c r="M46" s="46"/>
      <c r="N46" s="47"/>
    </row>
  </sheetData>
  <mergeCells count="18">
    <mergeCell ref="I8:J8"/>
    <mergeCell ref="K8:L8"/>
    <mergeCell ref="I9:J9"/>
    <mergeCell ref="K9:L9"/>
    <mergeCell ref="I10:J10"/>
    <mergeCell ref="K10:L10"/>
    <mergeCell ref="B6:G6"/>
    <mergeCell ref="I6:J6"/>
    <mergeCell ref="K6:L6"/>
    <mergeCell ref="B7:G7"/>
    <mergeCell ref="I7:J7"/>
    <mergeCell ref="K7:L7"/>
    <mergeCell ref="B4:G4"/>
    <mergeCell ref="I4:J4"/>
    <mergeCell ref="K4:L4"/>
    <mergeCell ref="B5:G5"/>
    <mergeCell ref="I5:J5"/>
    <mergeCell ref="K5:L5"/>
  </mergeCells>
  <pageMargins left="0.7" right="0.7" top="0.75" bottom="0.75" header="0.3" footer="0.3"/>
  <pageSetup paperSize="8"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8"/>
  <sheetViews>
    <sheetView topLeftCell="A5" workbookViewId="0">
      <selection activeCell="G7" sqref="G7"/>
    </sheetView>
  </sheetViews>
  <sheetFormatPr defaultRowHeight="12.75" x14ac:dyDescent="0.2"/>
  <cols>
    <col min="1" max="1" width="20" customWidth="1"/>
    <col min="2" max="2" width="20" style="3" customWidth="1"/>
    <col min="3" max="3" width="32.5703125" customWidth="1"/>
    <col min="4" max="4" width="32.5703125" style="3" customWidth="1"/>
    <col min="5" max="5" width="18.85546875" customWidth="1"/>
    <col min="6" max="6" width="15.85546875" style="3" customWidth="1"/>
    <col min="7" max="7" width="18" customWidth="1"/>
    <col min="8" max="8" width="18" style="3" customWidth="1"/>
    <col min="9" max="9" width="14.7109375" customWidth="1"/>
    <col min="10" max="10" width="14.7109375" style="3" customWidth="1"/>
    <col min="11" max="11" width="16" customWidth="1"/>
    <col min="12" max="12" width="13.28515625" style="3" customWidth="1"/>
    <col min="13" max="13" width="16.28515625" customWidth="1"/>
    <col min="14" max="14" width="16.28515625" style="3" customWidth="1"/>
    <col min="15" max="15" width="15.7109375" customWidth="1"/>
  </cols>
  <sheetData>
    <row r="2" spans="1:15" ht="178.5" x14ac:dyDescent="0.2">
      <c r="A2" s="150" t="s">
        <v>42</v>
      </c>
      <c r="B2" s="150"/>
      <c r="C2" s="151" t="s">
        <v>45</v>
      </c>
      <c r="D2" s="151"/>
      <c r="E2" s="150" t="s">
        <v>47</v>
      </c>
      <c r="F2" s="150"/>
      <c r="G2" s="151" t="s">
        <v>49</v>
      </c>
      <c r="H2" s="151"/>
      <c r="I2" s="150" t="s">
        <v>51</v>
      </c>
      <c r="J2" s="150"/>
      <c r="K2" s="151" t="s">
        <v>53</v>
      </c>
      <c r="L2" s="151"/>
      <c r="M2" s="150" t="s">
        <v>55</v>
      </c>
      <c r="N2" s="150"/>
      <c r="O2" s="151" t="s">
        <v>57</v>
      </c>
    </row>
    <row r="3" spans="1:15" s="154" customFormat="1" ht="140.25" x14ac:dyDescent="0.2">
      <c r="A3" s="152" t="s">
        <v>475</v>
      </c>
      <c r="B3" s="152">
        <v>5</v>
      </c>
      <c r="C3" s="153" t="s">
        <v>469</v>
      </c>
      <c r="D3" s="153">
        <v>5</v>
      </c>
      <c r="E3" s="152" t="s">
        <v>476</v>
      </c>
      <c r="F3" s="152">
        <v>5</v>
      </c>
      <c r="G3" s="153" t="s">
        <v>455</v>
      </c>
      <c r="H3" s="153">
        <v>5</v>
      </c>
      <c r="I3" s="152" t="s">
        <v>456</v>
      </c>
      <c r="J3" s="152">
        <v>5</v>
      </c>
      <c r="K3" s="153" t="s">
        <v>461</v>
      </c>
      <c r="L3" s="153">
        <v>5</v>
      </c>
      <c r="M3" s="152" t="s">
        <v>466</v>
      </c>
      <c r="N3" s="152"/>
      <c r="O3" s="153" t="s">
        <v>450</v>
      </c>
    </row>
    <row r="4" spans="1:15" ht="140.25" x14ac:dyDescent="0.2">
      <c r="A4" s="149" t="s">
        <v>445</v>
      </c>
      <c r="B4" s="149">
        <v>4</v>
      </c>
      <c r="C4" s="149" t="s">
        <v>470</v>
      </c>
      <c r="D4" s="149">
        <v>4</v>
      </c>
      <c r="E4" s="149" t="s">
        <v>477</v>
      </c>
      <c r="F4" s="149">
        <v>4</v>
      </c>
      <c r="G4" t="s">
        <v>454</v>
      </c>
      <c r="H4" s="3">
        <v>4</v>
      </c>
      <c r="I4" t="s">
        <v>457</v>
      </c>
      <c r="J4" s="3">
        <v>4</v>
      </c>
      <c r="K4" t="s">
        <v>462</v>
      </c>
      <c r="L4" s="3">
        <v>4</v>
      </c>
      <c r="M4" t="s">
        <v>466</v>
      </c>
    </row>
    <row r="5" spans="1:15" ht="127.5" x14ac:dyDescent="0.2">
      <c r="A5" s="149" t="s">
        <v>447</v>
      </c>
      <c r="B5" s="149">
        <v>3</v>
      </c>
      <c r="C5" s="149" t="s">
        <v>472</v>
      </c>
      <c r="D5" s="149">
        <v>3</v>
      </c>
      <c r="E5" s="149" t="s">
        <v>478</v>
      </c>
      <c r="F5" s="3">
        <v>3</v>
      </c>
      <c r="G5" t="s">
        <v>453</v>
      </c>
      <c r="H5" s="3">
        <v>3</v>
      </c>
      <c r="I5" t="s">
        <v>458</v>
      </c>
      <c r="J5" s="3">
        <v>3</v>
      </c>
      <c r="K5" t="s">
        <v>463</v>
      </c>
      <c r="L5" s="3">
        <v>3</v>
      </c>
      <c r="M5" t="s">
        <v>467</v>
      </c>
    </row>
    <row r="6" spans="1:15" ht="127.5" x14ac:dyDescent="0.2">
      <c r="A6" s="149" t="s">
        <v>448</v>
      </c>
      <c r="B6" s="149">
        <v>2</v>
      </c>
      <c r="C6" s="149" t="s">
        <v>474</v>
      </c>
      <c r="D6" s="149">
        <v>2</v>
      </c>
      <c r="E6" s="149" t="s">
        <v>479</v>
      </c>
      <c r="F6" s="3">
        <v>2</v>
      </c>
      <c r="G6" t="s">
        <v>452</v>
      </c>
      <c r="H6" s="3">
        <v>2</v>
      </c>
      <c r="I6" t="s">
        <v>459</v>
      </c>
      <c r="J6" s="3">
        <v>2</v>
      </c>
      <c r="K6" t="s">
        <v>464</v>
      </c>
      <c r="L6" s="3">
        <v>2</v>
      </c>
      <c r="M6" t="s">
        <v>471</v>
      </c>
    </row>
    <row r="7" spans="1:15" ht="153" x14ac:dyDescent="0.2">
      <c r="A7" s="149" t="s">
        <v>449</v>
      </c>
      <c r="B7" s="149">
        <v>1</v>
      </c>
      <c r="C7" s="149" t="s">
        <v>473</v>
      </c>
      <c r="D7" s="149">
        <v>1</v>
      </c>
      <c r="E7" s="149" t="s">
        <v>480</v>
      </c>
      <c r="F7" s="3">
        <v>1</v>
      </c>
      <c r="G7" t="s">
        <v>451</v>
      </c>
      <c r="H7" s="3">
        <v>1</v>
      </c>
      <c r="I7" t="s">
        <v>460</v>
      </c>
      <c r="J7" s="3">
        <v>1</v>
      </c>
      <c r="K7" t="s">
        <v>465</v>
      </c>
      <c r="L7" s="3">
        <v>1</v>
      </c>
      <c r="M7" t="s">
        <v>468</v>
      </c>
    </row>
    <row r="8" spans="1:15" ht="51" x14ac:dyDescent="0.2">
      <c r="A8" s="149" t="s">
        <v>446</v>
      </c>
      <c r="B8" s="149">
        <v>0</v>
      </c>
      <c r="C8" s="149" t="s">
        <v>446</v>
      </c>
      <c r="D8" s="149">
        <v>0</v>
      </c>
      <c r="E8" t="s">
        <v>446</v>
      </c>
      <c r="F8" s="3">
        <v>0</v>
      </c>
      <c r="G8" t="s">
        <v>446</v>
      </c>
      <c r="H8" s="3">
        <v>0</v>
      </c>
      <c r="I8" t="s">
        <v>446</v>
      </c>
      <c r="J8" s="3">
        <v>0</v>
      </c>
      <c r="K8" t="s">
        <v>446</v>
      </c>
      <c r="L8" s="3">
        <v>0</v>
      </c>
      <c r="M8" t="s">
        <v>446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12"/>
  <sheetViews>
    <sheetView zoomScaleNormal="100" workbookViewId="0">
      <pane ySplit="2" topLeftCell="A3" activePane="bottomLeft" state="frozen"/>
      <selection pane="bottomLeft" activeCell="G3" sqref="G3"/>
    </sheetView>
  </sheetViews>
  <sheetFormatPr defaultRowHeight="12.75" x14ac:dyDescent="0.2"/>
  <cols>
    <col min="1" max="1" width="25.42578125" style="21" customWidth="1"/>
    <col min="2" max="2" width="15.5703125" style="21" customWidth="1"/>
    <col min="3" max="3" width="34.42578125" style="21" customWidth="1"/>
    <col min="4" max="4" width="10.42578125" style="21" customWidth="1"/>
    <col min="5" max="5" width="82.85546875" style="21" customWidth="1"/>
    <col min="6" max="6" width="8.140625" style="164" hidden="1" customWidth="1"/>
    <col min="7" max="10" width="8.140625" style="21" customWidth="1"/>
    <col min="11" max="11" width="47.28515625" style="21" customWidth="1"/>
    <col min="12" max="12" width="25.42578125" style="164" hidden="1" customWidth="1"/>
    <col min="13" max="13" width="13.5703125" style="164" hidden="1" customWidth="1"/>
    <col min="14" max="255" width="9.140625" style="21"/>
    <col min="256" max="256" width="29.140625" style="21" customWidth="1"/>
    <col min="257" max="257" width="62" style="21" customWidth="1"/>
    <col min="258" max="258" width="9.140625" style="21"/>
    <col min="259" max="259" width="14.5703125" style="21" customWidth="1"/>
    <col min="260" max="260" width="12.5703125" style="21" customWidth="1"/>
    <col min="261" max="261" width="11.85546875" style="21" customWidth="1"/>
    <col min="262" max="262" width="13.42578125" style="21" customWidth="1"/>
    <col min="263" max="263" width="28.85546875" style="21" customWidth="1"/>
    <col min="264" max="511" width="9.140625" style="21"/>
    <col min="512" max="512" width="29.140625" style="21" customWidth="1"/>
    <col min="513" max="513" width="62" style="21" customWidth="1"/>
    <col min="514" max="514" width="9.140625" style="21"/>
    <col min="515" max="515" width="14.5703125" style="21" customWidth="1"/>
    <col min="516" max="516" width="12.5703125" style="21" customWidth="1"/>
    <col min="517" max="517" width="11.85546875" style="21" customWidth="1"/>
    <col min="518" max="518" width="13.42578125" style="21" customWidth="1"/>
    <col min="519" max="519" width="28.85546875" style="21" customWidth="1"/>
    <col min="520" max="767" width="9.140625" style="21"/>
    <col min="768" max="768" width="29.140625" style="21" customWidth="1"/>
    <col min="769" max="769" width="62" style="21" customWidth="1"/>
    <col min="770" max="770" width="9.140625" style="21"/>
    <col min="771" max="771" width="14.5703125" style="21" customWidth="1"/>
    <col min="772" max="772" width="12.5703125" style="21" customWidth="1"/>
    <col min="773" max="773" width="11.85546875" style="21" customWidth="1"/>
    <col min="774" max="774" width="13.42578125" style="21" customWidth="1"/>
    <col min="775" max="775" width="28.85546875" style="21" customWidth="1"/>
    <col min="776" max="1023" width="9.140625" style="21"/>
    <col min="1024" max="1024" width="29.140625" style="21" customWidth="1"/>
    <col min="1025" max="1025" width="62" style="21" customWidth="1"/>
    <col min="1026" max="1026" width="9.140625" style="21"/>
    <col min="1027" max="1027" width="14.5703125" style="21" customWidth="1"/>
    <col min="1028" max="1028" width="12.5703125" style="21" customWidth="1"/>
    <col min="1029" max="1029" width="11.85546875" style="21" customWidth="1"/>
    <col min="1030" max="1030" width="13.42578125" style="21" customWidth="1"/>
    <col min="1031" max="1031" width="28.85546875" style="21" customWidth="1"/>
    <col min="1032" max="1279" width="9.140625" style="21"/>
    <col min="1280" max="1280" width="29.140625" style="21" customWidth="1"/>
    <col min="1281" max="1281" width="62" style="21" customWidth="1"/>
    <col min="1282" max="1282" width="9.140625" style="21"/>
    <col min="1283" max="1283" width="14.5703125" style="21" customWidth="1"/>
    <col min="1284" max="1284" width="12.5703125" style="21" customWidth="1"/>
    <col min="1285" max="1285" width="11.85546875" style="21" customWidth="1"/>
    <col min="1286" max="1286" width="13.42578125" style="21" customWidth="1"/>
    <col min="1287" max="1287" width="28.85546875" style="21" customWidth="1"/>
    <col min="1288" max="1535" width="9.140625" style="21"/>
    <col min="1536" max="1536" width="29.140625" style="21" customWidth="1"/>
    <col min="1537" max="1537" width="62" style="21" customWidth="1"/>
    <col min="1538" max="1538" width="9.140625" style="21"/>
    <col min="1539" max="1539" width="14.5703125" style="21" customWidth="1"/>
    <col min="1540" max="1540" width="12.5703125" style="21" customWidth="1"/>
    <col min="1541" max="1541" width="11.85546875" style="21" customWidth="1"/>
    <col min="1542" max="1542" width="13.42578125" style="21" customWidth="1"/>
    <col min="1543" max="1543" width="28.85546875" style="21" customWidth="1"/>
    <col min="1544" max="1791" width="9.140625" style="21"/>
    <col min="1792" max="1792" width="29.140625" style="21" customWidth="1"/>
    <col min="1793" max="1793" width="62" style="21" customWidth="1"/>
    <col min="1794" max="1794" width="9.140625" style="21"/>
    <col min="1795" max="1795" width="14.5703125" style="21" customWidth="1"/>
    <col min="1796" max="1796" width="12.5703125" style="21" customWidth="1"/>
    <col min="1797" max="1797" width="11.85546875" style="21" customWidth="1"/>
    <col min="1798" max="1798" width="13.42578125" style="21" customWidth="1"/>
    <col min="1799" max="1799" width="28.85546875" style="21" customWidth="1"/>
    <col min="1800" max="2047" width="9.140625" style="21"/>
    <col min="2048" max="2048" width="29.140625" style="21" customWidth="1"/>
    <col min="2049" max="2049" width="62" style="21" customWidth="1"/>
    <col min="2050" max="2050" width="9.140625" style="21"/>
    <col min="2051" max="2051" width="14.5703125" style="21" customWidth="1"/>
    <col min="2052" max="2052" width="12.5703125" style="21" customWidth="1"/>
    <col min="2053" max="2053" width="11.85546875" style="21" customWidth="1"/>
    <col min="2054" max="2054" width="13.42578125" style="21" customWidth="1"/>
    <col min="2055" max="2055" width="28.85546875" style="21" customWidth="1"/>
    <col min="2056" max="2303" width="9.140625" style="21"/>
    <col min="2304" max="2304" width="29.140625" style="21" customWidth="1"/>
    <col min="2305" max="2305" width="62" style="21" customWidth="1"/>
    <col min="2306" max="2306" width="9.140625" style="21"/>
    <col min="2307" max="2307" width="14.5703125" style="21" customWidth="1"/>
    <col min="2308" max="2308" width="12.5703125" style="21" customWidth="1"/>
    <col min="2309" max="2309" width="11.85546875" style="21" customWidth="1"/>
    <col min="2310" max="2310" width="13.42578125" style="21" customWidth="1"/>
    <col min="2311" max="2311" width="28.85546875" style="21" customWidth="1"/>
    <col min="2312" max="2559" width="9.140625" style="21"/>
    <col min="2560" max="2560" width="29.140625" style="21" customWidth="1"/>
    <col min="2561" max="2561" width="62" style="21" customWidth="1"/>
    <col min="2562" max="2562" width="9.140625" style="21"/>
    <col min="2563" max="2563" width="14.5703125" style="21" customWidth="1"/>
    <col min="2564" max="2564" width="12.5703125" style="21" customWidth="1"/>
    <col min="2565" max="2565" width="11.85546875" style="21" customWidth="1"/>
    <col min="2566" max="2566" width="13.42578125" style="21" customWidth="1"/>
    <col min="2567" max="2567" width="28.85546875" style="21" customWidth="1"/>
    <col min="2568" max="2815" width="9.140625" style="21"/>
    <col min="2816" max="2816" width="29.140625" style="21" customWidth="1"/>
    <col min="2817" max="2817" width="62" style="21" customWidth="1"/>
    <col min="2818" max="2818" width="9.140625" style="21"/>
    <col min="2819" max="2819" width="14.5703125" style="21" customWidth="1"/>
    <col min="2820" max="2820" width="12.5703125" style="21" customWidth="1"/>
    <col min="2821" max="2821" width="11.85546875" style="21" customWidth="1"/>
    <col min="2822" max="2822" width="13.42578125" style="21" customWidth="1"/>
    <col min="2823" max="2823" width="28.85546875" style="21" customWidth="1"/>
    <col min="2824" max="3071" width="9.140625" style="21"/>
    <col min="3072" max="3072" width="29.140625" style="21" customWidth="1"/>
    <col min="3073" max="3073" width="62" style="21" customWidth="1"/>
    <col min="3074" max="3074" width="9.140625" style="21"/>
    <col min="3075" max="3075" width="14.5703125" style="21" customWidth="1"/>
    <col min="3076" max="3076" width="12.5703125" style="21" customWidth="1"/>
    <col min="3077" max="3077" width="11.85546875" style="21" customWidth="1"/>
    <col min="3078" max="3078" width="13.42578125" style="21" customWidth="1"/>
    <col min="3079" max="3079" width="28.85546875" style="21" customWidth="1"/>
    <col min="3080" max="3327" width="9.140625" style="21"/>
    <col min="3328" max="3328" width="29.140625" style="21" customWidth="1"/>
    <col min="3329" max="3329" width="62" style="21" customWidth="1"/>
    <col min="3330" max="3330" width="9.140625" style="21"/>
    <col min="3331" max="3331" width="14.5703125" style="21" customWidth="1"/>
    <col min="3332" max="3332" width="12.5703125" style="21" customWidth="1"/>
    <col min="3333" max="3333" width="11.85546875" style="21" customWidth="1"/>
    <col min="3334" max="3334" width="13.42578125" style="21" customWidth="1"/>
    <col min="3335" max="3335" width="28.85546875" style="21" customWidth="1"/>
    <col min="3336" max="3583" width="9.140625" style="21"/>
    <col min="3584" max="3584" width="29.140625" style="21" customWidth="1"/>
    <col min="3585" max="3585" width="62" style="21" customWidth="1"/>
    <col min="3586" max="3586" width="9.140625" style="21"/>
    <col min="3587" max="3587" width="14.5703125" style="21" customWidth="1"/>
    <col min="3588" max="3588" width="12.5703125" style="21" customWidth="1"/>
    <col min="3589" max="3589" width="11.85546875" style="21" customWidth="1"/>
    <col min="3590" max="3590" width="13.42578125" style="21" customWidth="1"/>
    <col min="3591" max="3591" width="28.85546875" style="21" customWidth="1"/>
    <col min="3592" max="3839" width="9.140625" style="21"/>
    <col min="3840" max="3840" width="29.140625" style="21" customWidth="1"/>
    <col min="3841" max="3841" width="62" style="21" customWidth="1"/>
    <col min="3842" max="3842" width="9.140625" style="21"/>
    <col min="3843" max="3843" width="14.5703125" style="21" customWidth="1"/>
    <col min="3844" max="3844" width="12.5703125" style="21" customWidth="1"/>
    <col min="3845" max="3845" width="11.85546875" style="21" customWidth="1"/>
    <col min="3846" max="3846" width="13.42578125" style="21" customWidth="1"/>
    <col min="3847" max="3847" width="28.85546875" style="21" customWidth="1"/>
    <col min="3848" max="4095" width="9.140625" style="21"/>
    <col min="4096" max="4096" width="29.140625" style="21" customWidth="1"/>
    <col min="4097" max="4097" width="62" style="21" customWidth="1"/>
    <col min="4098" max="4098" width="9.140625" style="21"/>
    <col min="4099" max="4099" width="14.5703125" style="21" customWidth="1"/>
    <col min="4100" max="4100" width="12.5703125" style="21" customWidth="1"/>
    <col min="4101" max="4101" width="11.85546875" style="21" customWidth="1"/>
    <col min="4102" max="4102" width="13.42578125" style="21" customWidth="1"/>
    <col min="4103" max="4103" width="28.85546875" style="21" customWidth="1"/>
    <col min="4104" max="4351" width="9.140625" style="21"/>
    <col min="4352" max="4352" width="29.140625" style="21" customWidth="1"/>
    <col min="4353" max="4353" width="62" style="21" customWidth="1"/>
    <col min="4354" max="4354" width="9.140625" style="21"/>
    <col min="4355" max="4355" width="14.5703125" style="21" customWidth="1"/>
    <col min="4356" max="4356" width="12.5703125" style="21" customWidth="1"/>
    <col min="4357" max="4357" width="11.85546875" style="21" customWidth="1"/>
    <col min="4358" max="4358" width="13.42578125" style="21" customWidth="1"/>
    <col min="4359" max="4359" width="28.85546875" style="21" customWidth="1"/>
    <col min="4360" max="4607" width="9.140625" style="21"/>
    <col min="4608" max="4608" width="29.140625" style="21" customWidth="1"/>
    <col min="4609" max="4609" width="62" style="21" customWidth="1"/>
    <col min="4610" max="4610" width="9.140625" style="21"/>
    <col min="4611" max="4611" width="14.5703125" style="21" customWidth="1"/>
    <col min="4612" max="4612" width="12.5703125" style="21" customWidth="1"/>
    <col min="4613" max="4613" width="11.85546875" style="21" customWidth="1"/>
    <col min="4614" max="4614" width="13.42578125" style="21" customWidth="1"/>
    <col min="4615" max="4615" width="28.85546875" style="21" customWidth="1"/>
    <col min="4616" max="4863" width="9.140625" style="21"/>
    <col min="4864" max="4864" width="29.140625" style="21" customWidth="1"/>
    <col min="4865" max="4865" width="62" style="21" customWidth="1"/>
    <col min="4866" max="4866" width="9.140625" style="21"/>
    <col min="4867" max="4867" width="14.5703125" style="21" customWidth="1"/>
    <col min="4868" max="4868" width="12.5703125" style="21" customWidth="1"/>
    <col min="4869" max="4869" width="11.85546875" style="21" customWidth="1"/>
    <col min="4870" max="4870" width="13.42578125" style="21" customWidth="1"/>
    <col min="4871" max="4871" width="28.85546875" style="21" customWidth="1"/>
    <col min="4872" max="5119" width="9.140625" style="21"/>
    <col min="5120" max="5120" width="29.140625" style="21" customWidth="1"/>
    <col min="5121" max="5121" width="62" style="21" customWidth="1"/>
    <col min="5122" max="5122" width="9.140625" style="21"/>
    <col min="5123" max="5123" width="14.5703125" style="21" customWidth="1"/>
    <col min="5124" max="5124" width="12.5703125" style="21" customWidth="1"/>
    <col min="5125" max="5125" width="11.85546875" style="21" customWidth="1"/>
    <col min="5126" max="5126" width="13.42578125" style="21" customWidth="1"/>
    <col min="5127" max="5127" width="28.85546875" style="21" customWidth="1"/>
    <col min="5128" max="5375" width="9.140625" style="21"/>
    <col min="5376" max="5376" width="29.140625" style="21" customWidth="1"/>
    <col min="5377" max="5377" width="62" style="21" customWidth="1"/>
    <col min="5378" max="5378" width="9.140625" style="21"/>
    <col min="5379" max="5379" width="14.5703125" style="21" customWidth="1"/>
    <col min="5380" max="5380" width="12.5703125" style="21" customWidth="1"/>
    <col min="5381" max="5381" width="11.85546875" style="21" customWidth="1"/>
    <col min="5382" max="5382" width="13.42578125" style="21" customWidth="1"/>
    <col min="5383" max="5383" width="28.85546875" style="21" customWidth="1"/>
    <col min="5384" max="5631" width="9.140625" style="21"/>
    <col min="5632" max="5632" width="29.140625" style="21" customWidth="1"/>
    <col min="5633" max="5633" width="62" style="21" customWidth="1"/>
    <col min="5634" max="5634" width="9.140625" style="21"/>
    <col min="5635" max="5635" width="14.5703125" style="21" customWidth="1"/>
    <col min="5636" max="5636" width="12.5703125" style="21" customWidth="1"/>
    <col min="5637" max="5637" width="11.85546875" style="21" customWidth="1"/>
    <col min="5638" max="5638" width="13.42578125" style="21" customWidth="1"/>
    <col min="5639" max="5639" width="28.85546875" style="21" customWidth="1"/>
    <col min="5640" max="5887" width="9.140625" style="21"/>
    <col min="5888" max="5888" width="29.140625" style="21" customWidth="1"/>
    <col min="5889" max="5889" width="62" style="21" customWidth="1"/>
    <col min="5890" max="5890" width="9.140625" style="21"/>
    <col min="5891" max="5891" width="14.5703125" style="21" customWidth="1"/>
    <col min="5892" max="5892" width="12.5703125" style="21" customWidth="1"/>
    <col min="5893" max="5893" width="11.85546875" style="21" customWidth="1"/>
    <col min="5894" max="5894" width="13.42578125" style="21" customWidth="1"/>
    <col min="5895" max="5895" width="28.85546875" style="21" customWidth="1"/>
    <col min="5896" max="6143" width="9.140625" style="21"/>
    <col min="6144" max="6144" width="29.140625" style="21" customWidth="1"/>
    <col min="6145" max="6145" width="62" style="21" customWidth="1"/>
    <col min="6146" max="6146" width="9.140625" style="21"/>
    <col min="6147" max="6147" width="14.5703125" style="21" customWidth="1"/>
    <col min="6148" max="6148" width="12.5703125" style="21" customWidth="1"/>
    <col min="6149" max="6149" width="11.85546875" style="21" customWidth="1"/>
    <col min="6150" max="6150" width="13.42578125" style="21" customWidth="1"/>
    <col min="6151" max="6151" width="28.85546875" style="21" customWidth="1"/>
    <col min="6152" max="6399" width="9.140625" style="21"/>
    <col min="6400" max="6400" width="29.140625" style="21" customWidth="1"/>
    <col min="6401" max="6401" width="62" style="21" customWidth="1"/>
    <col min="6402" max="6402" width="9.140625" style="21"/>
    <col min="6403" max="6403" width="14.5703125" style="21" customWidth="1"/>
    <col min="6404" max="6404" width="12.5703125" style="21" customWidth="1"/>
    <col min="6405" max="6405" width="11.85546875" style="21" customWidth="1"/>
    <col min="6406" max="6406" width="13.42578125" style="21" customWidth="1"/>
    <col min="6407" max="6407" width="28.85546875" style="21" customWidth="1"/>
    <col min="6408" max="6655" width="9.140625" style="21"/>
    <col min="6656" max="6656" width="29.140625" style="21" customWidth="1"/>
    <col min="6657" max="6657" width="62" style="21" customWidth="1"/>
    <col min="6658" max="6658" width="9.140625" style="21"/>
    <col min="6659" max="6659" width="14.5703125" style="21" customWidth="1"/>
    <col min="6660" max="6660" width="12.5703125" style="21" customWidth="1"/>
    <col min="6661" max="6661" width="11.85546875" style="21" customWidth="1"/>
    <col min="6662" max="6662" width="13.42578125" style="21" customWidth="1"/>
    <col min="6663" max="6663" width="28.85546875" style="21" customWidth="1"/>
    <col min="6664" max="6911" width="9.140625" style="21"/>
    <col min="6912" max="6912" width="29.140625" style="21" customWidth="1"/>
    <col min="6913" max="6913" width="62" style="21" customWidth="1"/>
    <col min="6914" max="6914" width="9.140625" style="21"/>
    <col min="6915" max="6915" width="14.5703125" style="21" customWidth="1"/>
    <col min="6916" max="6916" width="12.5703125" style="21" customWidth="1"/>
    <col min="6917" max="6917" width="11.85546875" style="21" customWidth="1"/>
    <col min="6918" max="6918" width="13.42578125" style="21" customWidth="1"/>
    <col min="6919" max="6919" width="28.85546875" style="21" customWidth="1"/>
    <col min="6920" max="7167" width="9.140625" style="21"/>
    <col min="7168" max="7168" width="29.140625" style="21" customWidth="1"/>
    <col min="7169" max="7169" width="62" style="21" customWidth="1"/>
    <col min="7170" max="7170" width="9.140625" style="21"/>
    <col min="7171" max="7171" width="14.5703125" style="21" customWidth="1"/>
    <col min="7172" max="7172" width="12.5703125" style="21" customWidth="1"/>
    <col min="7173" max="7173" width="11.85546875" style="21" customWidth="1"/>
    <col min="7174" max="7174" width="13.42578125" style="21" customWidth="1"/>
    <col min="7175" max="7175" width="28.85546875" style="21" customWidth="1"/>
    <col min="7176" max="7423" width="9.140625" style="21"/>
    <col min="7424" max="7424" width="29.140625" style="21" customWidth="1"/>
    <col min="7425" max="7425" width="62" style="21" customWidth="1"/>
    <col min="7426" max="7426" width="9.140625" style="21"/>
    <col min="7427" max="7427" width="14.5703125" style="21" customWidth="1"/>
    <col min="7428" max="7428" width="12.5703125" style="21" customWidth="1"/>
    <col min="7429" max="7429" width="11.85546875" style="21" customWidth="1"/>
    <col min="7430" max="7430" width="13.42578125" style="21" customWidth="1"/>
    <col min="7431" max="7431" width="28.85546875" style="21" customWidth="1"/>
    <col min="7432" max="7679" width="9.140625" style="21"/>
    <col min="7680" max="7680" width="29.140625" style="21" customWidth="1"/>
    <col min="7681" max="7681" width="62" style="21" customWidth="1"/>
    <col min="7682" max="7682" width="9.140625" style="21"/>
    <col min="7683" max="7683" width="14.5703125" style="21" customWidth="1"/>
    <col min="7684" max="7684" width="12.5703125" style="21" customWidth="1"/>
    <col min="7685" max="7685" width="11.85546875" style="21" customWidth="1"/>
    <col min="7686" max="7686" width="13.42578125" style="21" customWidth="1"/>
    <col min="7687" max="7687" width="28.85546875" style="21" customWidth="1"/>
    <col min="7688" max="7935" width="9.140625" style="21"/>
    <col min="7936" max="7936" width="29.140625" style="21" customWidth="1"/>
    <col min="7937" max="7937" width="62" style="21" customWidth="1"/>
    <col min="7938" max="7938" width="9.140625" style="21"/>
    <col min="7939" max="7939" width="14.5703125" style="21" customWidth="1"/>
    <col min="7940" max="7940" width="12.5703125" style="21" customWidth="1"/>
    <col min="7941" max="7941" width="11.85546875" style="21" customWidth="1"/>
    <col min="7942" max="7942" width="13.42578125" style="21" customWidth="1"/>
    <col min="7943" max="7943" width="28.85546875" style="21" customWidth="1"/>
    <col min="7944" max="8191" width="9.140625" style="21"/>
    <col min="8192" max="8192" width="29.140625" style="21" customWidth="1"/>
    <col min="8193" max="8193" width="62" style="21" customWidth="1"/>
    <col min="8194" max="8194" width="9.140625" style="21"/>
    <col min="8195" max="8195" width="14.5703125" style="21" customWidth="1"/>
    <col min="8196" max="8196" width="12.5703125" style="21" customWidth="1"/>
    <col min="8197" max="8197" width="11.85546875" style="21" customWidth="1"/>
    <col min="8198" max="8198" width="13.42578125" style="21" customWidth="1"/>
    <col min="8199" max="8199" width="28.85546875" style="21" customWidth="1"/>
    <col min="8200" max="8447" width="9.140625" style="21"/>
    <col min="8448" max="8448" width="29.140625" style="21" customWidth="1"/>
    <col min="8449" max="8449" width="62" style="21" customWidth="1"/>
    <col min="8450" max="8450" width="9.140625" style="21"/>
    <col min="8451" max="8451" width="14.5703125" style="21" customWidth="1"/>
    <col min="8452" max="8452" width="12.5703125" style="21" customWidth="1"/>
    <col min="8453" max="8453" width="11.85546875" style="21" customWidth="1"/>
    <col min="8454" max="8454" width="13.42578125" style="21" customWidth="1"/>
    <col min="8455" max="8455" width="28.85546875" style="21" customWidth="1"/>
    <col min="8456" max="8703" width="9.140625" style="21"/>
    <col min="8704" max="8704" width="29.140625" style="21" customWidth="1"/>
    <col min="8705" max="8705" width="62" style="21" customWidth="1"/>
    <col min="8706" max="8706" width="9.140625" style="21"/>
    <col min="8707" max="8707" width="14.5703125" style="21" customWidth="1"/>
    <col min="8708" max="8708" width="12.5703125" style="21" customWidth="1"/>
    <col min="8709" max="8709" width="11.85546875" style="21" customWidth="1"/>
    <col min="8710" max="8710" width="13.42578125" style="21" customWidth="1"/>
    <col min="8711" max="8711" width="28.85546875" style="21" customWidth="1"/>
    <col min="8712" max="8959" width="9.140625" style="21"/>
    <col min="8960" max="8960" width="29.140625" style="21" customWidth="1"/>
    <col min="8961" max="8961" width="62" style="21" customWidth="1"/>
    <col min="8962" max="8962" width="9.140625" style="21"/>
    <col min="8963" max="8963" width="14.5703125" style="21" customWidth="1"/>
    <col min="8964" max="8964" width="12.5703125" style="21" customWidth="1"/>
    <col min="8965" max="8965" width="11.85546875" style="21" customWidth="1"/>
    <col min="8966" max="8966" width="13.42578125" style="21" customWidth="1"/>
    <col min="8967" max="8967" width="28.85546875" style="21" customWidth="1"/>
    <col min="8968" max="9215" width="9.140625" style="21"/>
    <col min="9216" max="9216" width="29.140625" style="21" customWidth="1"/>
    <col min="9217" max="9217" width="62" style="21" customWidth="1"/>
    <col min="9218" max="9218" width="9.140625" style="21"/>
    <col min="9219" max="9219" width="14.5703125" style="21" customWidth="1"/>
    <col min="9220" max="9220" width="12.5703125" style="21" customWidth="1"/>
    <col min="9221" max="9221" width="11.85546875" style="21" customWidth="1"/>
    <col min="9222" max="9222" width="13.42578125" style="21" customWidth="1"/>
    <col min="9223" max="9223" width="28.85546875" style="21" customWidth="1"/>
    <col min="9224" max="9471" width="9.140625" style="21"/>
    <col min="9472" max="9472" width="29.140625" style="21" customWidth="1"/>
    <col min="9473" max="9473" width="62" style="21" customWidth="1"/>
    <col min="9474" max="9474" width="9.140625" style="21"/>
    <col min="9475" max="9475" width="14.5703125" style="21" customWidth="1"/>
    <col min="9476" max="9476" width="12.5703125" style="21" customWidth="1"/>
    <col min="9477" max="9477" width="11.85546875" style="21" customWidth="1"/>
    <col min="9478" max="9478" width="13.42578125" style="21" customWidth="1"/>
    <col min="9479" max="9479" width="28.85546875" style="21" customWidth="1"/>
    <col min="9480" max="9727" width="9.140625" style="21"/>
    <col min="9728" max="9728" width="29.140625" style="21" customWidth="1"/>
    <col min="9729" max="9729" width="62" style="21" customWidth="1"/>
    <col min="9730" max="9730" width="9.140625" style="21"/>
    <col min="9731" max="9731" width="14.5703125" style="21" customWidth="1"/>
    <col min="9732" max="9732" width="12.5703125" style="21" customWidth="1"/>
    <col min="9733" max="9733" width="11.85546875" style="21" customWidth="1"/>
    <col min="9734" max="9734" width="13.42578125" style="21" customWidth="1"/>
    <col min="9735" max="9735" width="28.85546875" style="21" customWidth="1"/>
    <col min="9736" max="9983" width="9.140625" style="21"/>
    <col min="9984" max="9984" width="29.140625" style="21" customWidth="1"/>
    <col min="9985" max="9985" width="62" style="21" customWidth="1"/>
    <col min="9986" max="9986" width="9.140625" style="21"/>
    <col min="9987" max="9987" width="14.5703125" style="21" customWidth="1"/>
    <col min="9988" max="9988" width="12.5703125" style="21" customWidth="1"/>
    <col min="9989" max="9989" width="11.85546875" style="21" customWidth="1"/>
    <col min="9990" max="9990" width="13.42578125" style="21" customWidth="1"/>
    <col min="9991" max="9991" width="28.85546875" style="21" customWidth="1"/>
    <col min="9992" max="10239" width="9.140625" style="21"/>
    <col min="10240" max="10240" width="29.140625" style="21" customWidth="1"/>
    <col min="10241" max="10241" width="62" style="21" customWidth="1"/>
    <col min="10242" max="10242" width="9.140625" style="21"/>
    <col min="10243" max="10243" width="14.5703125" style="21" customWidth="1"/>
    <col min="10244" max="10244" width="12.5703125" style="21" customWidth="1"/>
    <col min="10245" max="10245" width="11.85546875" style="21" customWidth="1"/>
    <col min="10246" max="10246" width="13.42578125" style="21" customWidth="1"/>
    <col min="10247" max="10247" width="28.85546875" style="21" customWidth="1"/>
    <col min="10248" max="10495" width="9.140625" style="21"/>
    <col min="10496" max="10496" width="29.140625" style="21" customWidth="1"/>
    <col min="10497" max="10497" width="62" style="21" customWidth="1"/>
    <col min="10498" max="10498" width="9.140625" style="21"/>
    <col min="10499" max="10499" width="14.5703125" style="21" customWidth="1"/>
    <col min="10500" max="10500" width="12.5703125" style="21" customWidth="1"/>
    <col min="10501" max="10501" width="11.85546875" style="21" customWidth="1"/>
    <col min="10502" max="10502" width="13.42578125" style="21" customWidth="1"/>
    <col min="10503" max="10503" width="28.85546875" style="21" customWidth="1"/>
    <col min="10504" max="10751" width="9.140625" style="21"/>
    <col min="10752" max="10752" width="29.140625" style="21" customWidth="1"/>
    <col min="10753" max="10753" width="62" style="21" customWidth="1"/>
    <col min="10754" max="10754" width="9.140625" style="21"/>
    <col min="10755" max="10755" width="14.5703125" style="21" customWidth="1"/>
    <col min="10756" max="10756" width="12.5703125" style="21" customWidth="1"/>
    <col min="10757" max="10757" width="11.85546875" style="21" customWidth="1"/>
    <col min="10758" max="10758" width="13.42578125" style="21" customWidth="1"/>
    <col min="10759" max="10759" width="28.85546875" style="21" customWidth="1"/>
    <col min="10760" max="11007" width="9.140625" style="21"/>
    <col min="11008" max="11008" width="29.140625" style="21" customWidth="1"/>
    <col min="11009" max="11009" width="62" style="21" customWidth="1"/>
    <col min="11010" max="11010" width="9.140625" style="21"/>
    <col min="11011" max="11011" width="14.5703125" style="21" customWidth="1"/>
    <col min="11012" max="11012" width="12.5703125" style="21" customWidth="1"/>
    <col min="11013" max="11013" width="11.85546875" style="21" customWidth="1"/>
    <col min="11014" max="11014" width="13.42578125" style="21" customWidth="1"/>
    <col min="11015" max="11015" width="28.85546875" style="21" customWidth="1"/>
    <col min="11016" max="11263" width="9.140625" style="21"/>
    <col min="11264" max="11264" width="29.140625" style="21" customWidth="1"/>
    <col min="11265" max="11265" width="62" style="21" customWidth="1"/>
    <col min="11266" max="11266" width="9.140625" style="21"/>
    <col min="11267" max="11267" width="14.5703125" style="21" customWidth="1"/>
    <col min="11268" max="11268" width="12.5703125" style="21" customWidth="1"/>
    <col min="11269" max="11269" width="11.85546875" style="21" customWidth="1"/>
    <col min="11270" max="11270" width="13.42578125" style="21" customWidth="1"/>
    <col min="11271" max="11271" width="28.85546875" style="21" customWidth="1"/>
    <col min="11272" max="11519" width="9.140625" style="21"/>
    <col min="11520" max="11520" width="29.140625" style="21" customWidth="1"/>
    <col min="11521" max="11521" width="62" style="21" customWidth="1"/>
    <col min="11522" max="11522" width="9.140625" style="21"/>
    <col min="11523" max="11523" width="14.5703125" style="21" customWidth="1"/>
    <col min="11524" max="11524" width="12.5703125" style="21" customWidth="1"/>
    <col min="11525" max="11525" width="11.85546875" style="21" customWidth="1"/>
    <col min="11526" max="11526" width="13.42578125" style="21" customWidth="1"/>
    <col min="11527" max="11527" width="28.85546875" style="21" customWidth="1"/>
    <col min="11528" max="11775" width="9.140625" style="21"/>
    <col min="11776" max="11776" width="29.140625" style="21" customWidth="1"/>
    <col min="11777" max="11777" width="62" style="21" customWidth="1"/>
    <col min="11778" max="11778" width="9.140625" style="21"/>
    <col min="11779" max="11779" width="14.5703125" style="21" customWidth="1"/>
    <col min="11780" max="11780" width="12.5703125" style="21" customWidth="1"/>
    <col min="11781" max="11781" width="11.85546875" style="21" customWidth="1"/>
    <col min="11782" max="11782" width="13.42578125" style="21" customWidth="1"/>
    <col min="11783" max="11783" width="28.85546875" style="21" customWidth="1"/>
    <col min="11784" max="12031" width="9.140625" style="21"/>
    <col min="12032" max="12032" width="29.140625" style="21" customWidth="1"/>
    <col min="12033" max="12033" width="62" style="21" customWidth="1"/>
    <col min="12034" max="12034" width="9.140625" style="21"/>
    <col min="12035" max="12035" width="14.5703125" style="21" customWidth="1"/>
    <col min="12036" max="12036" width="12.5703125" style="21" customWidth="1"/>
    <col min="12037" max="12037" width="11.85546875" style="21" customWidth="1"/>
    <col min="12038" max="12038" width="13.42578125" style="21" customWidth="1"/>
    <col min="12039" max="12039" width="28.85546875" style="21" customWidth="1"/>
    <col min="12040" max="12287" width="9.140625" style="21"/>
    <col min="12288" max="12288" width="29.140625" style="21" customWidth="1"/>
    <col min="12289" max="12289" width="62" style="21" customWidth="1"/>
    <col min="12290" max="12290" width="9.140625" style="21"/>
    <col min="12291" max="12291" width="14.5703125" style="21" customWidth="1"/>
    <col min="12292" max="12292" width="12.5703125" style="21" customWidth="1"/>
    <col min="12293" max="12293" width="11.85546875" style="21" customWidth="1"/>
    <col min="12294" max="12294" width="13.42578125" style="21" customWidth="1"/>
    <col min="12295" max="12295" width="28.85546875" style="21" customWidth="1"/>
    <col min="12296" max="12543" width="9.140625" style="21"/>
    <col min="12544" max="12544" width="29.140625" style="21" customWidth="1"/>
    <col min="12545" max="12545" width="62" style="21" customWidth="1"/>
    <col min="12546" max="12546" width="9.140625" style="21"/>
    <col min="12547" max="12547" width="14.5703125" style="21" customWidth="1"/>
    <col min="12548" max="12548" width="12.5703125" style="21" customWidth="1"/>
    <col min="12549" max="12549" width="11.85546875" style="21" customWidth="1"/>
    <col min="12550" max="12550" width="13.42578125" style="21" customWidth="1"/>
    <col min="12551" max="12551" width="28.85546875" style="21" customWidth="1"/>
    <col min="12552" max="12799" width="9.140625" style="21"/>
    <col min="12800" max="12800" width="29.140625" style="21" customWidth="1"/>
    <col min="12801" max="12801" width="62" style="21" customWidth="1"/>
    <col min="12802" max="12802" width="9.140625" style="21"/>
    <col min="12803" max="12803" width="14.5703125" style="21" customWidth="1"/>
    <col min="12804" max="12804" width="12.5703125" style="21" customWidth="1"/>
    <col min="12805" max="12805" width="11.85546875" style="21" customWidth="1"/>
    <col min="12806" max="12806" width="13.42578125" style="21" customWidth="1"/>
    <col min="12807" max="12807" width="28.85546875" style="21" customWidth="1"/>
    <col min="12808" max="13055" width="9.140625" style="21"/>
    <col min="13056" max="13056" width="29.140625" style="21" customWidth="1"/>
    <col min="13057" max="13057" width="62" style="21" customWidth="1"/>
    <col min="13058" max="13058" width="9.140625" style="21"/>
    <col min="13059" max="13059" width="14.5703125" style="21" customWidth="1"/>
    <col min="13060" max="13060" width="12.5703125" style="21" customWidth="1"/>
    <col min="13061" max="13061" width="11.85546875" style="21" customWidth="1"/>
    <col min="13062" max="13062" width="13.42578125" style="21" customWidth="1"/>
    <col min="13063" max="13063" width="28.85546875" style="21" customWidth="1"/>
    <col min="13064" max="13311" width="9.140625" style="21"/>
    <col min="13312" max="13312" width="29.140625" style="21" customWidth="1"/>
    <col min="13313" max="13313" width="62" style="21" customWidth="1"/>
    <col min="13314" max="13314" width="9.140625" style="21"/>
    <col min="13315" max="13315" width="14.5703125" style="21" customWidth="1"/>
    <col min="13316" max="13316" width="12.5703125" style="21" customWidth="1"/>
    <col min="13317" max="13317" width="11.85546875" style="21" customWidth="1"/>
    <col min="13318" max="13318" width="13.42578125" style="21" customWidth="1"/>
    <col min="13319" max="13319" width="28.85546875" style="21" customWidth="1"/>
    <col min="13320" max="13567" width="9.140625" style="21"/>
    <col min="13568" max="13568" width="29.140625" style="21" customWidth="1"/>
    <col min="13569" max="13569" width="62" style="21" customWidth="1"/>
    <col min="13570" max="13570" width="9.140625" style="21"/>
    <col min="13571" max="13571" width="14.5703125" style="21" customWidth="1"/>
    <col min="13572" max="13572" width="12.5703125" style="21" customWidth="1"/>
    <col min="13573" max="13573" width="11.85546875" style="21" customWidth="1"/>
    <col min="13574" max="13574" width="13.42578125" style="21" customWidth="1"/>
    <col min="13575" max="13575" width="28.85546875" style="21" customWidth="1"/>
    <col min="13576" max="13823" width="9.140625" style="21"/>
    <col min="13824" max="13824" width="29.140625" style="21" customWidth="1"/>
    <col min="13825" max="13825" width="62" style="21" customWidth="1"/>
    <col min="13826" max="13826" width="9.140625" style="21"/>
    <col min="13827" max="13827" width="14.5703125" style="21" customWidth="1"/>
    <col min="13828" max="13828" width="12.5703125" style="21" customWidth="1"/>
    <col min="13829" max="13829" width="11.85546875" style="21" customWidth="1"/>
    <col min="13830" max="13830" width="13.42578125" style="21" customWidth="1"/>
    <col min="13831" max="13831" width="28.85546875" style="21" customWidth="1"/>
    <col min="13832" max="14079" width="9.140625" style="21"/>
    <col min="14080" max="14080" width="29.140625" style="21" customWidth="1"/>
    <col min="14081" max="14081" width="62" style="21" customWidth="1"/>
    <col min="14082" max="14082" width="9.140625" style="21"/>
    <col min="14083" max="14083" width="14.5703125" style="21" customWidth="1"/>
    <col min="14084" max="14084" width="12.5703125" style="21" customWidth="1"/>
    <col min="14085" max="14085" width="11.85546875" style="21" customWidth="1"/>
    <col min="14086" max="14086" width="13.42578125" style="21" customWidth="1"/>
    <col min="14087" max="14087" width="28.85546875" style="21" customWidth="1"/>
    <col min="14088" max="14335" width="9.140625" style="21"/>
    <col min="14336" max="14336" width="29.140625" style="21" customWidth="1"/>
    <col min="14337" max="14337" width="62" style="21" customWidth="1"/>
    <col min="14338" max="14338" width="9.140625" style="21"/>
    <col min="14339" max="14339" width="14.5703125" style="21" customWidth="1"/>
    <col min="14340" max="14340" width="12.5703125" style="21" customWidth="1"/>
    <col min="14341" max="14341" width="11.85546875" style="21" customWidth="1"/>
    <col min="14342" max="14342" width="13.42578125" style="21" customWidth="1"/>
    <col min="14343" max="14343" width="28.85546875" style="21" customWidth="1"/>
    <col min="14344" max="14591" width="9.140625" style="21"/>
    <col min="14592" max="14592" width="29.140625" style="21" customWidth="1"/>
    <col min="14593" max="14593" width="62" style="21" customWidth="1"/>
    <col min="14594" max="14594" width="9.140625" style="21"/>
    <col min="14595" max="14595" width="14.5703125" style="21" customWidth="1"/>
    <col min="14596" max="14596" width="12.5703125" style="21" customWidth="1"/>
    <col min="14597" max="14597" width="11.85546875" style="21" customWidth="1"/>
    <col min="14598" max="14598" width="13.42578125" style="21" customWidth="1"/>
    <col min="14599" max="14599" width="28.85546875" style="21" customWidth="1"/>
    <col min="14600" max="14847" width="9.140625" style="21"/>
    <col min="14848" max="14848" width="29.140625" style="21" customWidth="1"/>
    <col min="14849" max="14849" width="62" style="21" customWidth="1"/>
    <col min="14850" max="14850" width="9.140625" style="21"/>
    <col min="14851" max="14851" width="14.5703125" style="21" customWidth="1"/>
    <col min="14852" max="14852" width="12.5703125" style="21" customWidth="1"/>
    <col min="14853" max="14853" width="11.85546875" style="21" customWidth="1"/>
    <col min="14854" max="14854" width="13.42578125" style="21" customWidth="1"/>
    <col min="14855" max="14855" width="28.85546875" style="21" customWidth="1"/>
    <col min="14856" max="15103" width="9.140625" style="21"/>
    <col min="15104" max="15104" width="29.140625" style="21" customWidth="1"/>
    <col min="15105" max="15105" width="62" style="21" customWidth="1"/>
    <col min="15106" max="15106" width="9.140625" style="21"/>
    <col min="15107" max="15107" width="14.5703125" style="21" customWidth="1"/>
    <col min="15108" max="15108" width="12.5703125" style="21" customWidth="1"/>
    <col min="15109" max="15109" width="11.85546875" style="21" customWidth="1"/>
    <col min="15110" max="15110" width="13.42578125" style="21" customWidth="1"/>
    <col min="15111" max="15111" width="28.85546875" style="21" customWidth="1"/>
    <col min="15112" max="15359" width="9.140625" style="21"/>
    <col min="15360" max="15360" width="29.140625" style="21" customWidth="1"/>
    <col min="15361" max="15361" width="62" style="21" customWidth="1"/>
    <col min="15362" max="15362" width="9.140625" style="21"/>
    <col min="15363" max="15363" width="14.5703125" style="21" customWidth="1"/>
    <col min="15364" max="15364" width="12.5703125" style="21" customWidth="1"/>
    <col min="15365" max="15365" width="11.85546875" style="21" customWidth="1"/>
    <col min="15366" max="15366" width="13.42578125" style="21" customWidth="1"/>
    <col min="15367" max="15367" width="28.85546875" style="21" customWidth="1"/>
    <col min="15368" max="15615" width="9.140625" style="21"/>
    <col min="15616" max="15616" width="29.140625" style="21" customWidth="1"/>
    <col min="15617" max="15617" width="62" style="21" customWidth="1"/>
    <col min="15618" max="15618" width="9.140625" style="21"/>
    <col min="15619" max="15619" width="14.5703125" style="21" customWidth="1"/>
    <col min="15620" max="15620" width="12.5703125" style="21" customWidth="1"/>
    <col min="15621" max="15621" width="11.85546875" style="21" customWidth="1"/>
    <col min="15622" max="15622" width="13.42578125" style="21" customWidth="1"/>
    <col min="15623" max="15623" width="28.85546875" style="21" customWidth="1"/>
    <col min="15624" max="15871" width="9.140625" style="21"/>
    <col min="15872" max="15872" width="29.140625" style="21" customWidth="1"/>
    <col min="15873" max="15873" width="62" style="21" customWidth="1"/>
    <col min="15874" max="15874" width="9.140625" style="21"/>
    <col min="15875" max="15875" width="14.5703125" style="21" customWidth="1"/>
    <col min="15876" max="15876" width="12.5703125" style="21" customWidth="1"/>
    <col min="15877" max="15877" width="11.85546875" style="21" customWidth="1"/>
    <col min="15878" max="15878" width="13.42578125" style="21" customWidth="1"/>
    <col min="15879" max="15879" width="28.85546875" style="21" customWidth="1"/>
    <col min="15880" max="16127" width="9.140625" style="21"/>
    <col min="16128" max="16128" width="29.140625" style="21" customWidth="1"/>
    <col min="16129" max="16129" width="62" style="21" customWidth="1"/>
    <col min="16130" max="16130" width="9.140625" style="21"/>
    <col min="16131" max="16131" width="14.5703125" style="21" customWidth="1"/>
    <col min="16132" max="16132" width="12.5703125" style="21" customWidth="1"/>
    <col min="16133" max="16133" width="11.85546875" style="21" customWidth="1"/>
    <col min="16134" max="16134" width="13.42578125" style="21" customWidth="1"/>
    <col min="16135" max="16135" width="28.85546875" style="21" customWidth="1"/>
    <col min="16136" max="16380" width="9.140625" style="21"/>
    <col min="16381" max="16384" width="9.140625" style="21" customWidth="1"/>
  </cols>
  <sheetData>
    <row r="1" spans="1:13" s="8" customFormat="1" ht="39.6" customHeight="1" x14ac:dyDescent="0.2">
      <c r="A1" s="4"/>
      <c r="B1" s="82"/>
      <c r="C1" s="6" t="s">
        <v>352</v>
      </c>
      <c r="D1" s="15"/>
      <c r="E1" s="7"/>
      <c r="F1" s="161" t="s">
        <v>409</v>
      </c>
      <c r="G1" s="212" t="s">
        <v>406</v>
      </c>
      <c r="H1" s="213"/>
      <c r="I1" s="213"/>
      <c r="J1" s="213"/>
      <c r="K1" s="214"/>
      <c r="L1" s="165" t="s">
        <v>410</v>
      </c>
      <c r="M1" s="161" t="s">
        <v>408</v>
      </c>
    </row>
    <row r="2" spans="1:13" s="14" customFormat="1" ht="60.95" customHeight="1" thickBot="1" x14ac:dyDescent="0.3">
      <c r="A2" s="90" t="s">
        <v>59</v>
      </c>
      <c r="B2" s="91" t="s">
        <v>60</v>
      </c>
      <c r="C2" s="90" t="s">
        <v>61</v>
      </c>
      <c r="D2" s="90" t="s">
        <v>62</v>
      </c>
      <c r="E2" s="92" t="s">
        <v>39</v>
      </c>
      <c r="F2" s="162" t="s">
        <v>40</v>
      </c>
      <c r="G2" s="69" t="s">
        <v>23</v>
      </c>
      <c r="H2" s="69" t="s">
        <v>24</v>
      </c>
      <c r="I2" s="69" t="s">
        <v>63</v>
      </c>
      <c r="J2" s="69" t="s">
        <v>26</v>
      </c>
      <c r="K2" s="93" t="s">
        <v>64</v>
      </c>
      <c r="L2" s="166" t="s">
        <v>443</v>
      </c>
      <c r="M2" s="167" t="s">
        <v>407</v>
      </c>
    </row>
    <row r="3" spans="1:13" ht="26.25" thickTop="1" x14ac:dyDescent="0.25">
      <c r="A3" s="10" t="s">
        <v>353</v>
      </c>
      <c r="B3" s="95" t="s">
        <v>362</v>
      </c>
      <c r="C3" s="102" t="s">
        <v>41</v>
      </c>
      <c r="D3" s="96" t="s">
        <v>43</v>
      </c>
      <c r="E3" s="97" t="s">
        <v>499</v>
      </c>
      <c r="F3" s="163">
        <v>1</v>
      </c>
      <c r="G3" s="182"/>
      <c r="H3" s="182"/>
      <c r="I3" s="182"/>
      <c r="J3" s="182"/>
      <c r="K3" s="183"/>
      <c r="L3" s="168"/>
      <c r="M3" s="169">
        <f>Table3[[#This Row],[UNHCR Assessment]]*Table3[[#This Row],[Weighting]]/5</f>
        <v>0</v>
      </c>
    </row>
    <row r="4" spans="1:13" ht="15" x14ac:dyDescent="0.25">
      <c r="A4" s="10" t="s">
        <v>353</v>
      </c>
      <c r="B4" s="95" t="s">
        <v>363</v>
      </c>
      <c r="C4" s="102" t="s">
        <v>44</v>
      </c>
      <c r="D4" s="96" t="s">
        <v>43</v>
      </c>
      <c r="E4" s="97" t="s">
        <v>45</v>
      </c>
      <c r="F4" s="163">
        <v>1</v>
      </c>
      <c r="G4" s="182"/>
      <c r="H4" s="182"/>
      <c r="I4" s="182"/>
      <c r="J4" s="182"/>
      <c r="K4" s="183"/>
      <c r="L4" s="170"/>
      <c r="M4" s="171">
        <f>Table3[[#This Row],[UNHCR Assessment]]*Table3[[#This Row],[Weighting]]/5</f>
        <v>0</v>
      </c>
    </row>
    <row r="5" spans="1:13" ht="25.5" x14ac:dyDescent="0.25">
      <c r="A5" s="10" t="s">
        <v>353</v>
      </c>
      <c r="B5" s="95" t="s">
        <v>364</v>
      </c>
      <c r="C5" s="102" t="s">
        <v>46</v>
      </c>
      <c r="D5" s="96" t="s">
        <v>43</v>
      </c>
      <c r="E5" s="97" t="s">
        <v>47</v>
      </c>
      <c r="F5" s="163">
        <v>1</v>
      </c>
      <c r="G5" s="182"/>
      <c r="H5" s="182"/>
      <c r="I5" s="182"/>
      <c r="J5" s="182"/>
      <c r="K5" s="183"/>
      <c r="L5" s="170"/>
      <c r="M5" s="171">
        <f>Table3[[#This Row],[UNHCR Assessment]]*Table3[[#This Row],[Weighting]]/5</f>
        <v>0</v>
      </c>
    </row>
    <row r="6" spans="1:13" ht="25.5" x14ac:dyDescent="0.25">
      <c r="A6" s="10" t="s">
        <v>353</v>
      </c>
      <c r="B6" s="95" t="s">
        <v>365</v>
      </c>
      <c r="C6" s="102" t="s">
        <v>48</v>
      </c>
      <c r="D6" s="96" t="s">
        <v>43</v>
      </c>
      <c r="E6" s="97" t="s">
        <v>49</v>
      </c>
      <c r="F6" s="163">
        <v>1</v>
      </c>
      <c r="G6" s="182"/>
      <c r="H6" s="182"/>
      <c r="I6" s="182"/>
      <c r="J6" s="182"/>
      <c r="K6" s="183"/>
      <c r="L6" s="170"/>
      <c r="M6" s="171">
        <f>Table3[[#This Row],[UNHCR Assessment]]*Table3[[#This Row],[Weighting]]/5</f>
        <v>0</v>
      </c>
    </row>
    <row r="7" spans="1:13" ht="15" x14ac:dyDescent="0.25">
      <c r="A7" s="10" t="s">
        <v>353</v>
      </c>
      <c r="B7" s="95" t="s">
        <v>366</v>
      </c>
      <c r="C7" s="102" t="s">
        <v>50</v>
      </c>
      <c r="D7" s="96" t="s">
        <v>43</v>
      </c>
      <c r="E7" s="97" t="s">
        <v>51</v>
      </c>
      <c r="F7" s="163">
        <v>1</v>
      </c>
      <c r="G7" s="182"/>
      <c r="H7" s="182"/>
      <c r="I7" s="182"/>
      <c r="J7" s="182"/>
      <c r="K7" s="183"/>
      <c r="L7" s="170"/>
      <c r="M7" s="171">
        <f>Table3[[#This Row],[UNHCR Assessment]]*Table3[[#This Row],[Weighting]]/5</f>
        <v>0</v>
      </c>
    </row>
    <row r="8" spans="1:13" ht="38.25" x14ac:dyDescent="0.25">
      <c r="A8" s="10" t="s">
        <v>353</v>
      </c>
      <c r="B8" s="95" t="s">
        <v>367</v>
      </c>
      <c r="C8" s="102" t="s">
        <v>52</v>
      </c>
      <c r="D8" s="96" t="s">
        <v>43</v>
      </c>
      <c r="E8" s="97" t="s">
        <v>53</v>
      </c>
      <c r="F8" s="163">
        <v>1</v>
      </c>
      <c r="G8" s="182"/>
      <c r="H8" s="182"/>
      <c r="I8" s="182"/>
      <c r="J8" s="182"/>
      <c r="K8" s="183"/>
      <c r="L8" s="170"/>
      <c r="M8" s="171">
        <f>Table3[[#This Row],[UNHCR Assessment]]*Table3[[#This Row],[Weighting]]/5</f>
        <v>0</v>
      </c>
    </row>
    <row r="9" spans="1:13" ht="25.5" x14ac:dyDescent="0.25">
      <c r="A9" s="10" t="s">
        <v>353</v>
      </c>
      <c r="B9" s="95" t="s">
        <v>368</v>
      </c>
      <c r="C9" s="94" t="s">
        <v>54</v>
      </c>
      <c r="D9" s="96" t="s">
        <v>43</v>
      </c>
      <c r="E9" s="97" t="s">
        <v>55</v>
      </c>
      <c r="F9" s="163">
        <v>1</v>
      </c>
      <c r="G9" s="182"/>
      <c r="H9" s="182"/>
      <c r="I9" s="182"/>
      <c r="J9" s="182"/>
      <c r="K9" s="183"/>
      <c r="L9" s="170"/>
      <c r="M9" s="171">
        <f>Table3[[#This Row],[UNHCR Assessment]]*Table3[[#This Row],[Weighting]]/5</f>
        <v>0</v>
      </c>
    </row>
    <row r="10" spans="1:13" ht="15" x14ac:dyDescent="0.25">
      <c r="A10" s="10" t="s">
        <v>353</v>
      </c>
      <c r="B10" s="95" t="s">
        <v>369</v>
      </c>
      <c r="C10" s="102" t="s">
        <v>56</v>
      </c>
      <c r="D10" s="96" t="s">
        <v>43</v>
      </c>
      <c r="E10" s="97" t="s">
        <v>57</v>
      </c>
      <c r="F10" s="163">
        <v>1</v>
      </c>
      <c r="G10" s="182"/>
      <c r="H10" s="182"/>
      <c r="I10" s="182"/>
      <c r="J10" s="182"/>
      <c r="K10" s="183"/>
      <c r="L10" s="172"/>
      <c r="M10" s="173">
        <f>Table3[[#This Row],[UNHCR Assessment]]*Table3[[#This Row],[Weighting]]/5</f>
        <v>0</v>
      </c>
    </row>
    <row r="11" spans="1:13" ht="25.5" x14ac:dyDescent="0.25">
      <c r="A11" s="10" t="s">
        <v>353</v>
      </c>
      <c r="B11" s="95" t="s">
        <v>500</v>
      </c>
      <c r="C11" s="185" t="s">
        <v>503</v>
      </c>
      <c r="D11" s="186" t="s">
        <v>501</v>
      </c>
      <c r="E11" s="187" t="s">
        <v>502</v>
      </c>
      <c r="F11" s="188">
        <v>4</v>
      </c>
      <c r="G11" s="183"/>
      <c r="H11" s="183"/>
      <c r="I11" s="183"/>
      <c r="J11" s="183"/>
      <c r="K11" s="183"/>
      <c r="L11" s="170"/>
      <c r="M11" s="189">
        <f>Table3[[#This Row],[UNHCR Assessment]]*Table3[[#This Row],[Weighting]]/5</f>
        <v>0</v>
      </c>
    </row>
    <row r="12" spans="1:13" x14ac:dyDescent="0.2">
      <c r="L12" s="174"/>
    </row>
  </sheetData>
  <sheetProtection algorithmName="SHA-512" hashValue="caJLX2hubL6INDSMNKlFTDPbUe1HmrBo/h3NGR2pPfpOso0HF8YYlA1gt32avPEpBMEHVGayYVPXpCGxt8NkKQ==" saltValue="22wdWEugNaRGq+6iXt/MKA==" spinCount="100000" sheet="1" objects="1" scenarios="1"/>
  <mergeCells count="1">
    <mergeCell ref="G1:K1"/>
  </mergeCells>
  <conditionalFormatting sqref="G3:J3">
    <cfRule type="duplicateValues" dxfId="193" priority="9"/>
  </conditionalFormatting>
  <conditionalFormatting sqref="G4:J4">
    <cfRule type="duplicateValues" dxfId="192" priority="8"/>
  </conditionalFormatting>
  <conditionalFormatting sqref="G5:J5">
    <cfRule type="duplicateValues" dxfId="191" priority="7"/>
  </conditionalFormatting>
  <conditionalFormatting sqref="G6:J6">
    <cfRule type="duplicateValues" dxfId="190" priority="6"/>
  </conditionalFormatting>
  <conditionalFormatting sqref="G7:J7">
    <cfRule type="duplicateValues" dxfId="189" priority="5"/>
  </conditionalFormatting>
  <conditionalFormatting sqref="G8:J8">
    <cfRule type="duplicateValues" dxfId="188" priority="4"/>
  </conditionalFormatting>
  <conditionalFormatting sqref="G9:J9">
    <cfRule type="duplicateValues" dxfId="187" priority="3"/>
  </conditionalFormatting>
  <conditionalFormatting sqref="G10:J10">
    <cfRule type="duplicateValues" dxfId="186" priority="2"/>
  </conditionalFormatting>
  <conditionalFormatting sqref="G11:J11">
    <cfRule type="duplicateValues" dxfId="185" priority="1"/>
  </conditionalFormatting>
  <dataValidations count="2">
    <dataValidation type="whole" allowBlank="1" showInputMessage="1" showErrorMessage="1" sqref="L3:L11">
      <formula1>0</formula1>
      <formula2>5</formula2>
    </dataValidation>
    <dataValidation allowBlank="1" showInputMessage="1" showErrorMessage="1" promptTitle="Comment" prompt="Mandatory field" sqref="K3:K11"/>
  </dataValidations>
  <pageMargins left="0.7" right="0.7" top="0.75" bottom="0.75" header="0.3" footer="0.3"/>
  <pageSetup paperSize="8" orientation="landscape"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Requirement" prompt="Please enter an 'x' where applicable">
          <x14:formula1>
            <xm:f>Options!$A$1</xm:f>
          </x14:formula1>
          <xm:sqref>G3:J11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M53"/>
  <sheetViews>
    <sheetView zoomScaleNormal="100" workbookViewId="0">
      <pane ySplit="2" topLeftCell="A3" activePane="bottomLeft" state="frozen"/>
      <selection activeCell="F3" sqref="F3:J52"/>
      <selection pane="bottomLeft" activeCell="G3" sqref="G3"/>
    </sheetView>
  </sheetViews>
  <sheetFormatPr defaultColWidth="9.140625" defaultRowHeight="15" x14ac:dyDescent="0.25"/>
  <cols>
    <col min="1" max="1" width="25.42578125" style="14" customWidth="1"/>
    <col min="2" max="2" width="15.5703125" style="89" customWidth="1"/>
    <col min="3" max="3" width="34.42578125" style="50" customWidth="1"/>
    <col min="4" max="4" width="10.42578125" style="14" customWidth="1"/>
    <col min="5" max="5" width="82.85546875" style="49" customWidth="1"/>
    <col min="6" max="6" width="8.140625" style="176" hidden="1" customWidth="1"/>
    <col min="7" max="10" width="8.140625" style="14" customWidth="1"/>
    <col min="11" max="11" width="47.28515625" style="14" customWidth="1"/>
    <col min="12" max="12" width="25.42578125" style="164" hidden="1" customWidth="1"/>
    <col min="13" max="13" width="13.5703125" style="164" hidden="1" customWidth="1"/>
    <col min="14" max="16384" width="9.140625" style="14"/>
  </cols>
  <sheetData>
    <row r="1" spans="1:13" s="8" customFormat="1" ht="39.6" customHeight="1" x14ac:dyDescent="0.25">
      <c r="A1" s="4"/>
      <c r="B1" s="82"/>
      <c r="C1" s="6" t="s">
        <v>58</v>
      </c>
      <c r="D1" s="15"/>
      <c r="E1" s="7"/>
      <c r="F1" s="175" t="s">
        <v>409</v>
      </c>
      <c r="L1" s="165" t="s">
        <v>410</v>
      </c>
      <c r="M1" s="161" t="s">
        <v>408</v>
      </c>
    </row>
    <row r="2" spans="1:13" ht="60.95" customHeight="1" thickBot="1" x14ac:dyDescent="0.3">
      <c r="A2" s="90" t="s">
        <v>59</v>
      </c>
      <c r="B2" s="91" t="s">
        <v>60</v>
      </c>
      <c r="C2" s="90" t="s">
        <v>61</v>
      </c>
      <c r="D2" s="90" t="s">
        <v>62</v>
      </c>
      <c r="E2" s="92" t="s">
        <v>39</v>
      </c>
      <c r="F2" s="162" t="s">
        <v>40</v>
      </c>
      <c r="G2" s="69" t="s">
        <v>23</v>
      </c>
      <c r="H2" s="69" t="s">
        <v>24</v>
      </c>
      <c r="I2" s="69" t="s">
        <v>63</v>
      </c>
      <c r="J2" s="69" t="s">
        <v>26</v>
      </c>
      <c r="K2" s="61" t="s">
        <v>64</v>
      </c>
      <c r="L2" s="166" t="s">
        <v>443</v>
      </c>
      <c r="M2" s="167" t="s">
        <v>407</v>
      </c>
    </row>
    <row r="3" spans="1:13" s="51" customFormat="1" ht="26.25" thickTop="1" x14ac:dyDescent="0.25">
      <c r="A3" s="98" t="s">
        <v>160</v>
      </c>
      <c r="B3" s="83" t="s">
        <v>358</v>
      </c>
      <c r="C3" s="66" t="s">
        <v>161</v>
      </c>
      <c r="D3" s="59" t="s">
        <v>43</v>
      </c>
      <c r="E3" s="50" t="s">
        <v>162</v>
      </c>
      <c r="F3" s="163">
        <v>1</v>
      </c>
      <c r="G3" s="182"/>
      <c r="H3" s="182"/>
      <c r="I3" s="182"/>
      <c r="J3" s="182"/>
      <c r="K3" s="183"/>
      <c r="L3" s="168"/>
      <c r="M3" s="164">
        <f>L3*Table2[[#This Row],[Weighting]]/5</f>
        <v>0</v>
      </c>
    </row>
    <row r="4" spans="1:13" ht="24.95" customHeight="1" x14ac:dyDescent="0.25">
      <c r="A4" s="98" t="s">
        <v>160</v>
      </c>
      <c r="B4" s="83" t="s">
        <v>359</v>
      </c>
      <c r="C4" s="66" t="s">
        <v>163</v>
      </c>
      <c r="D4" s="60" t="s">
        <v>43</v>
      </c>
      <c r="E4" s="50" t="s">
        <v>164</v>
      </c>
      <c r="F4" s="163">
        <v>1</v>
      </c>
      <c r="G4" s="182"/>
      <c r="H4" s="182"/>
      <c r="I4" s="182"/>
      <c r="J4" s="182"/>
      <c r="K4" s="183"/>
      <c r="L4" s="170"/>
      <c r="M4" s="164">
        <f>L4*Table2[[#This Row],[Weighting]]/5</f>
        <v>0</v>
      </c>
    </row>
    <row r="5" spans="1:13" ht="62.45" customHeight="1" x14ac:dyDescent="0.25">
      <c r="A5" s="98" t="s">
        <v>160</v>
      </c>
      <c r="B5" s="83" t="s">
        <v>360</v>
      </c>
      <c r="C5" s="66" t="s">
        <v>165</v>
      </c>
      <c r="D5" s="59" t="s">
        <v>43</v>
      </c>
      <c r="E5" s="50" t="s">
        <v>166</v>
      </c>
      <c r="F5" s="163">
        <v>1</v>
      </c>
      <c r="G5" s="182"/>
      <c r="H5" s="182"/>
      <c r="I5" s="182"/>
      <c r="J5" s="182"/>
      <c r="K5" s="183"/>
      <c r="L5" s="170"/>
      <c r="M5" s="164">
        <f>L5*Table2[[#This Row],[Weighting]]/5</f>
        <v>0</v>
      </c>
    </row>
    <row r="6" spans="1:13" ht="14.45" customHeight="1" x14ac:dyDescent="0.25">
      <c r="A6" s="98" t="s">
        <v>160</v>
      </c>
      <c r="B6" s="83" t="s">
        <v>361</v>
      </c>
      <c r="C6" s="66" t="s">
        <v>167</v>
      </c>
      <c r="D6" s="59" t="s">
        <v>43</v>
      </c>
      <c r="E6" s="50" t="s">
        <v>168</v>
      </c>
      <c r="F6" s="163">
        <v>1</v>
      </c>
      <c r="G6" s="182"/>
      <c r="H6" s="182"/>
      <c r="I6" s="182"/>
      <c r="J6" s="182"/>
      <c r="K6" s="183"/>
      <c r="L6" s="170"/>
      <c r="M6" s="164">
        <f>L6*Table2[[#This Row],[Weighting]]/5</f>
        <v>0</v>
      </c>
    </row>
    <row r="7" spans="1:13" ht="37.5" customHeight="1" x14ac:dyDescent="0.25">
      <c r="A7" s="99" t="s">
        <v>119</v>
      </c>
      <c r="B7" s="84" t="s">
        <v>331</v>
      </c>
      <c r="C7" s="66" t="s">
        <v>120</v>
      </c>
      <c r="D7" s="59" t="s">
        <v>43</v>
      </c>
      <c r="E7" s="14" t="s">
        <v>121</v>
      </c>
      <c r="F7" s="163">
        <f>4/15</f>
        <v>0.26666666666666666</v>
      </c>
      <c r="G7" s="182"/>
      <c r="H7" s="182"/>
      <c r="I7" s="182"/>
      <c r="J7" s="182"/>
      <c r="K7" s="183"/>
      <c r="L7" s="170"/>
      <c r="M7" s="164">
        <f>L7*Table2[[#This Row],[Weighting]]/5</f>
        <v>0</v>
      </c>
    </row>
    <row r="8" spans="1:13" ht="37.5" customHeight="1" x14ac:dyDescent="0.25">
      <c r="A8" s="99" t="s">
        <v>119</v>
      </c>
      <c r="B8" s="84" t="s">
        <v>332</v>
      </c>
      <c r="C8" s="66" t="s">
        <v>122</v>
      </c>
      <c r="D8" s="59" t="s">
        <v>43</v>
      </c>
      <c r="E8" s="14" t="s">
        <v>123</v>
      </c>
      <c r="F8" s="163">
        <f t="shared" ref="F8:F21" si="0">4/15</f>
        <v>0.26666666666666666</v>
      </c>
      <c r="G8" s="182"/>
      <c r="H8" s="182"/>
      <c r="I8" s="182"/>
      <c r="J8" s="182"/>
      <c r="K8" s="183"/>
      <c r="L8" s="170"/>
      <c r="M8" s="164">
        <f>L8*Table2[[#This Row],[Weighting]]/5</f>
        <v>0</v>
      </c>
    </row>
    <row r="9" spans="1:13" ht="37.5" customHeight="1" x14ac:dyDescent="0.25">
      <c r="A9" s="99" t="s">
        <v>119</v>
      </c>
      <c r="B9" s="84" t="s">
        <v>333</v>
      </c>
      <c r="C9" s="66" t="s">
        <v>124</v>
      </c>
      <c r="D9" s="60" t="s">
        <v>43</v>
      </c>
      <c r="E9" s="50" t="s">
        <v>125</v>
      </c>
      <c r="F9" s="163">
        <f t="shared" si="0"/>
        <v>0.26666666666666666</v>
      </c>
      <c r="G9" s="182"/>
      <c r="H9" s="182"/>
      <c r="I9" s="182"/>
      <c r="J9" s="182"/>
      <c r="K9" s="183"/>
      <c r="L9" s="170"/>
      <c r="M9" s="164">
        <f>L9*Table2[[#This Row],[Weighting]]/5</f>
        <v>0</v>
      </c>
    </row>
    <row r="10" spans="1:13" ht="50.1" customHeight="1" x14ac:dyDescent="0.25">
      <c r="A10" s="99" t="s">
        <v>119</v>
      </c>
      <c r="B10" s="84" t="s">
        <v>334</v>
      </c>
      <c r="C10" s="66" t="s">
        <v>126</v>
      </c>
      <c r="D10" s="60" t="s">
        <v>43</v>
      </c>
      <c r="E10" s="50" t="s">
        <v>127</v>
      </c>
      <c r="F10" s="163">
        <f t="shared" si="0"/>
        <v>0.26666666666666666</v>
      </c>
      <c r="G10" s="182"/>
      <c r="H10" s="182"/>
      <c r="I10" s="182"/>
      <c r="J10" s="182"/>
      <c r="K10" s="183"/>
      <c r="L10" s="172"/>
      <c r="M10" s="164">
        <f>L10*Table2[[#This Row],[Weighting]]/5</f>
        <v>0</v>
      </c>
    </row>
    <row r="11" spans="1:13" s="51" customFormat="1" ht="37.5" customHeight="1" x14ac:dyDescent="0.25">
      <c r="A11" s="99" t="s">
        <v>119</v>
      </c>
      <c r="B11" s="84" t="s">
        <v>335</v>
      </c>
      <c r="C11" s="66" t="s">
        <v>128</v>
      </c>
      <c r="D11" s="59" t="s">
        <v>43</v>
      </c>
      <c r="E11" s="14" t="s">
        <v>129</v>
      </c>
      <c r="F11" s="163">
        <f t="shared" si="0"/>
        <v>0.26666666666666666</v>
      </c>
      <c r="G11" s="182"/>
      <c r="H11" s="182"/>
      <c r="I11" s="182"/>
      <c r="J11" s="182"/>
      <c r="K11" s="183"/>
      <c r="L11" s="174"/>
      <c r="M11" s="164">
        <f>L11*Table2[[#This Row],[Weighting]]/5</f>
        <v>0</v>
      </c>
    </row>
    <row r="12" spans="1:13" ht="50.1" customHeight="1" x14ac:dyDescent="0.25">
      <c r="A12" s="99" t="s">
        <v>119</v>
      </c>
      <c r="B12" s="84" t="s">
        <v>336</v>
      </c>
      <c r="C12" s="66" t="s">
        <v>130</v>
      </c>
      <c r="D12" s="59" t="s">
        <v>67</v>
      </c>
      <c r="E12" s="50" t="s">
        <v>131</v>
      </c>
      <c r="F12" s="163">
        <f t="shared" si="0"/>
        <v>0.26666666666666666</v>
      </c>
      <c r="G12" s="182"/>
      <c r="H12" s="182"/>
      <c r="I12" s="182"/>
      <c r="J12" s="182"/>
      <c r="K12" s="183"/>
      <c r="M12" s="164">
        <f>L12*Table2[[#This Row],[Weighting]]/5</f>
        <v>0</v>
      </c>
    </row>
    <row r="13" spans="1:13" ht="38.25" x14ac:dyDescent="0.25">
      <c r="A13" s="99" t="s">
        <v>119</v>
      </c>
      <c r="B13" s="84" t="s">
        <v>337</v>
      </c>
      <c r="C13" s="66" t="s">
        <v>132</v>
      </c>
      <c r="D13" s="59" t="s">
        <v>43</v>
      </c>
      <c r="E13" s="50" t="s">
        <v>492</v>
      </c>
      <c r="F13" s="163">
        <f t="shared" si="0"/>
        <v>0.26666666666666666</v>
      </c>
      <c r="G13" s="182"/>
      <c r="H13" s="182"/>
      <c r="I13" s="182"/>
      <c r="J13" s="182"/>
      <c r="K13" s="183"/>
      <c r="M13" s="164">
        <f>L13*Table2[[#This Row],[Weighting]]/5</f>
        <v>0</v>
      </c>
    </row>
    <row r="14" spans="1:13" ht="51" x14ac:dyDescent="0.25">
      <c r="A14" s="99" t="s">
        <v>119</v>
      </c>
      <c r="B14" s="84" t="s">
        <v>338</v>
      </c>
      <c r="C14" s="66" t="s">
        <v>133</v>
      </c>
      <c r="D14" s="59" t="s">
        <v>43</v>
      </c>
      <c r="E14" s="50" t="s">
        <v>134</v>
      </c>
      <c r="F14" s="163">
        <f t="shared" si="0"/>
        <v>0.26666666666666666</v>
      </c>
      <c r="G14" s="182"/>
      <c r="H14" s="182"/>
      <c r="I14" s="182"/>
      <c r="J14" s="182"/>
      <c r="K14" s="183"/>
      <c r="M14" s="164">
        <f>L14*Table2[[#This Row],[Weighting]]/5</f>
        <v>0</v>
      </c>
    </row>
    <row r="15" spans="1:13" ht="25.5" x14ac:dyDescent="0.25">
      <c r="A15" s="99" t="s">
        <v>119</v>
      </c>
      <c r="B15" s="84" t="s">
        <v>349</v>
      </c>
      <c r="C15" s="66" t="s">
        <v>136</v>
      </c>
      <c r="D15" s="59" t="s">
        <v>43</v>
      </c>
      <c r="E15" s="50" t="s">
        <v>137</v>
      </c>
      <c r="F15" s="163">
        <f t="shared" si="0"/>
        <v>0.26666666666666666</v>
      </c>
      <c r="G15" s="182"/>
      <c r="H15" s="182"/>
      <c r="I15" s="182"/>
      <c r="J15" s="182"/>
      <c r="K15" s="183"/>
      <c r="M15" s="164">
        <f>L15*Table2[[#This Row],[Weighting]]/5</f>
        <v>0</v>
      </c>
    </row>
    <row r="16" spans="1:13" ht="38.25" x14ac:dyDescent="0.25">
      <c r="A16" s="99" t="s">
        <v>119</v>
      </c>
      <c r="B16" s="84" t="s">
        <v>339</v>
      </c>
      <c r="C16" s="66" t="s">
        <v>139</v>
      </c>
      <c r="D16" s="59" t="s">
        <v>43</v>
      </c>
      <c r="E16" s="50" t="s">
        <v>140</v>
      </c>
      <c r="F16" s="163">
        <f t="shared" si="0"/>
        <v>0.26666666666666666</v>
      </c>
      <c r="G16" s="182"/>
      <c r="H16" s="182"/>
      <c r="I16" s="182"/>
      <c r="J16" s="182"/>
      <c r="K16" s="183"/>
      <c r="M16" s="164">
        <f>L16*Table2[[#This Row],[Weighting]]/5</f>
        <v>0</v>
      </c>
    </row>
    <row r="17" spans="1:13" s="52" customFormat="1" ht="38.25" x14ac:dyDescent="0.25">
      <c r="A17" s="99" t="s">
        <v>119</v>
      </c>
      <c r="B17" s="84" t="s">
        <v>350</v>
      </c>
      <c r="C17" s="66" t="s">
        <v>141</v>
      </c>
      <c r="D17" s="59" t="s">
        <v>43</v>
      </c>
      <c r="E17" s="50" t="s">
        <v>142</v>
      </c>
      <c r="F17" s="163">
        <f t="shared" si="0"/>
        <v>0.26666666666666666</v>
      </c>
      <c r="G17" s="182"/>
      <c r="H17" s="182"/>
      <c r="I17" s="182"/>
      <c r="J17" s="182"/>
      <c r="K17" s="183"/>
      <c r="L17" s="164"/>
      <c r="M17" s="164">
        <f>L17*Table2[[#This Row],[Weighting]]/5</f>
        <v>0</v>
      </c>
    </row>
    <row r="18" spans="1:13" ht="25.5" x14ac:dyDescent="0.25">
      <c r="A18" s="99" t="s">
        <v>119</v>
      </c>
      <c r="B18" s="84" t="s">
        <v>340</v>
      </c>
      <c r="C18" s="66" t="s">
        <v>143</v>
      </c>
      <c r="D18" s="59" t="s">
        <v>43</v>
      </c>
      <c r="E18" s="50" t="s">
        <v>144</v>
      </c>
      <c r="F18" s="163">
        <f t="shared" si="0"/>
        <v>0.26666666666666666</v>
      </c>
      <c r="G18" s="182"/>
      <c r="H18" s="182"/>
      <c r="I18" s="182"/>
      <c r="J18" s="182"/>
      <c r="K18" s="183"/>
      <c r="M18" s="164">
        <f>L18*Table2[[#This Row],[Weighting]]/5</f>
        <v>0</v>
      </c>
    </row>
    <row r="19" spans="1:13" ht="25.5" x14ac:dyDescent="0.25">
      <c r="A19" s="99" t="s">
        <v>119</v>
      </c>
      <c r="B19" s="84" t="s">
        <v>341</v>
      </c>
      <c r="C19" s="66" t="s">
        <v>145</v>
      </c>
      <c r="D19" s="59" t="s">
        <v>43</v>
      </c>
      <c r="E19" s="50" t="s">
        <v>146</v>
      </c>
      <c r="F19" s="163">
        <f t="shared" si="0"/>
        <v>0.26666666666666666</v>
      </c>
      <c r="G19" s="182"/>
      <c r="H19" s="182"/>
      <c r="I19" s="182"/>
      <c r="J19" s="182"/>
      <c r="K19" s="183"/>
      <c r="M19" s="164">
        <f>L19*Table2[[#This Row],[Weighting]]/5</f>
        <v>0</v>
      </c>
    </row>
    <row r="20" spans="1:13" ht="38.25" x14ac:dyDescent="0.25">
      <c r="A20" s="99" t="s">
        <v>119</v>
      </c>
      <c r="B20" s="84" t="s">
        <v>342</v>
      </c>
      <c r="C20" s="66" t="s">
        <v>147</v>
      </c>
      <c r="D20" s="59" t="s">
        <v>43</v>
      </c>
      <c r="E20" s="50" t="s">
        <v>148</v>
      </c>
      <c r="F20" s="163">
        <f t="shared" si="0"/>
        <v>0.26666666666666666</v>
      </c>
      <c r="G20" s="182"/>
      <c r="H20" s="182"/>
      <c r="I20" s="182"/>
      <c r="J20" s="182"/>
      <c r="K20" s="183"/>
      <c r="M20" s="164">
        <f>L20*Table2[[#This Row],[Weighting]]/5</f>
        <v>0</v>
      </c>
    </row>
    <row r="21" spans="1:13" s="52" customFormat="1" ht="25.5" x14ac:dyDescent="0.25">
      <c r="A21" s="99" t="s">
        <v>119</v>
      </c>
      <c r="B21" s="84" t="s">
        <v>351</v>
      </c>
      <c r="C21" s="66" t="s">
        <v>149</v>
      </c>
      <c r="D21" s="59" t="s">
        <v>43</v>
      </c>
      <c r="E21" s="50" t="s">
        <v>150</v>
      </c>
      <c r="F21" s="163">
        <f t="shared" si="0"/>
        <v>0.26666666666666666</v>
      </c>
      <c r="G21" s="182"/>
      <c r="H21" s="182"/>
      <c r="I21" s="182"/>
      <c r="J21" s="182"/>
      <c r="K21" s="183"/>
      <c r="L21" s="164"/>
      <c r="M21" s="164">
        <f>L21*Table2[[#This Row],[Weighting]]/5</f>
        <v>0</v>
      </c>
    </row>
    <row r="22" spans="1:13" ht="39" x14ac:dyDescent="0.25">
      <c r="A22" s="70" t="s">
        <v>96</v>
      </c>
      <c r="B22" s="85" t="s">
        <v>306</v>
      </c>
      <c r="C22" s="66" t="s">
        <v>97</v>
      </c>
      <c r="D22" s="80" t="s">
        <v>43</v>
      </c>
      <c r="E22" s="14" t="s">
        <v>98</v>
      </c>
      <c r="F22" s="163">
        <f>6/4</f>
        <v>1.5</v>
      </c>
      <c r="G22" s="182"/>
      <c r="H22" s="182"/>
      <c r="I22" s="182"/>
      <c r="J22" s="182"/>
      <c r="K22" s="183"/>
      <c r="M22" s="164">
        <f>L22*Table2[[#This Row],[Weighting]]/5</f>
        <v>0</v>
      </c>
    </row>
    <row r="23" spans="1:13" ht="39" x14ac:dyDescent="0.25">
      <c r="A23" s="70" t="s">
        <v>96</v>
      </c>
      <c r="B23" s="85" t="s">
        <v>307</v>
      </c>
      <c r="C23" s="66" t="s">
        <v>99</v>
      </c>
      <c r="D23" s="80" t="s">
        <v>67</v>
      </c>
      <c r="E23" s="14" t="s">
        <v>100</v>
      </c>
      <c r="F23" s="163">
        <f t="shared" ref="F23:F25" si="1">6/4</f>
        <v>1.5</v>
      </c>
      <c r="G23" s="182"/>
      <c r="H23" s="182"/>
      <c r="I23" s="182"/>
      <c r="J23" s="182"/>
      <c r="K23" s="183"/>
      <c r="M23" s="164">
        <f>L23*Table2[[#This Row],[Weighting]]/5</f>
        <v>0</v>
      </c>
    </row>
    <row r="24" spans="1:13" ht="25.5" x14ac:dyDescent="0.25">
      <c r="A24" s="70" t="s">
        <v>96</v>
      </c>
      <c r="B24" s="85" t="s">
        <v>308</v>
      </c>
      <c r="C24" s="66" t="s">
        <v>101</v>
      </c>
      <c r="D24" s="59" t="s">
        <v>43</v>
      </c>
      <c r="E24" s="62" t="s">
        <v>102</v>
      </c>
      <c r="F24" s="163">
        <f t="shared" si="1"/>
        <v>1.5</v>
      </c>
      <c r="G24" s="182"/>
      <c r="H24" s="182"/>
      <c r="I24" s="182"/>
      <c r="J24" s="182"/>
      <c r="K24" s="183"/>
      <c r="M24" s="164">
        <f>L24*Table2[[#This Row],[Weighting]]/5</f>
        <v>0</v>
      </c>
    </row>
    <row r="25" spans="1:13" s="52" customFormat="1" ht="51" x14ac:dyDescent="0.25">
      <c r="A25" s="70" t="s">
        <v>96</v>
      </c>
      <c r="B25" s="85" t="s">
        <v>309</v>
      </c>
      <c r="C25" s="66" t="s">
        <v>103</v>
      </c>
      <c r="D25" s="59" t="s">
        <v>67</v>
      </c>
      <c r="E25" s="50" t="s">
        <v>104</v>
      </c>
      <c r="F25" s="163">
        <f t="shared" si="1"/>
        <v>1.5</v>
      </c>
      <c r="G25" s="182"/>
      <c r="H25" s="182"/>
      <c r="I25" s="182"/>
      <c r="J25" s="182"/>
      <c r="K25" s="183"/>
      <c r="L25" s="164"/>
      <c r="M25" s="164">
        <f>L25*Table2[[#This Row],[Weighting]]/5</f>
        <v>0</v>
      </c>
    </row>
    <row r="26" spans="1:13" ht="38.25" x14ac:dyDescent="0.25">
      <c r="A26" s="100" t="s">
        <v>105</v>
      </c>
      <c r="B26" s="86" t="s">
        <v>310</v>
      </c>
      <c r="C26" s="66" t="s">
        <v>106</v>
      </c>
      <c r="D26" s="59" t="s">
        <v>43</v>
      </c>
      <c r="E26" s="50" t="s">
        <v>107</v>
      </c>
      <c r="F26" s="163">
        <f>6/10</f>
        <v>0.6</v>
      </c>
      <c r="G26" s="182"/>
      <c r="H26" s="182"/>
      <c r="I26" s="182"/>
      <c r="J26" s="182"/>
      <c r="K26" s="183"/>
      <c r="M26" s="164">
        <f>L26*Table2[[#This Row],[Weighting]]/5</f>
        <v>0</v>
      </c>
    </row>
    <row r="27" spans="1:13" ht="25.5" x14ac:dyDescent="0.25">
      <c r="A27" s="100" t="s">
        <v>105</v>
      </c>
      <c r="B27" s="86" t="s">
        <v>311</v>
      </c>
      <c r="C27" s="66" t="s">
        <v>108</v>
      </c>
      <c r="D27" s="155" t="s">
        <v>43</v>
      </c>
      <c r="E27" s="156" t="s">
        <v>485</v>
      </c>
      <c r="F27" s="163">
        <f t="shared" ref="F27:F35" si="2">6/10</f>
        <v>0.6</v>
      </c>
      <c r="G27" s="182"/>
      <c r="H27" s="182"/>
      <c r="I27" s="182"/>
      <c r="J27" s="182"/>
      <c r="K27" s="183"/>
      <c r="M27" s="164">
        <f>L27*Table2[[#This Row],[Weighting]]/5</f>
        <v>0</v>
      </c>
    </row>
    <row r="28" spans="1:13" ht="38.25" x14ac:dyDescent="0.25">
      <c r="A28" s="100" t="s">
        <v>105</v>
      </c>
      <c r="B28" s="86" t="s">
        <v>312</v>
      </c>
      <c r="C28" s="66" t="s">
        <v>109</v>
      </c>
      <c r="D28" s="59" t="s">
        <v>43</v>
      </c>
      <c r="E28" s="50" t="s">
        <v>484</v>
      </c>
      <c r="F28" s="163">
        <f t="shared" si="2"/>
        <v>0.6</v>
      </c>
      <c r="G28" s="182"/>
      <c r="H28" s="182"/>
      <c r="I28" s="182"/>
      <c r="J28" s="182"/>
      <c r="K28" s="183"/>
      <c r="M28" s="164">
        <f>L28*Table2[[#This Row],[Weighting]]/5</f>
        <v>0</v>
      </c>
    </row>
    <row r="29" spans="1:13" x14ac:dyDescent="0.25">
      <c r="A29" s="100" t="s">
        <v>105</v>
      </c>
      <c r="B29" s="86" t="s">
        <v>313</v>
      </c>
      <c r="C29" s="66" t="s">
        <v>110</v>
      </c>
      <c r="D29" s="59" t="s">
        <v>43</v>
      </c>
      <c r="E29" s="14" t="s">
        <v>111</v>
      </c>
      <c r="F29" s="163">
        <f t="shared" si="2"/>
        <v>0.6</v>
      </c>
      <c r="G29" s="182"/>
      <c r="H29" s="182"/>
      <c r="I29" s="182"/>
      <c r="J29" s="182"/>
      <c r="K29" s="183"/>
      <c r="M29" s="164">
        <f>L29*Table2[[#This Row],[Weighting]]/5</f>
        <v>0</v>
      </c>
    </row>
    <row r="30" spans="1:13" ht="38.25" x14ac:dyDescent="0.25">
      <c r="A30" s="100" t="s">
        <v>105</v>
      </c>
      <c r="B30" s="86" t="s">
        <v>314</v>
      </c>
      <c r="C30" s="66" t="s">
        <v>112</v>
      </c>
      <c r="D30" s="59" t="s">
        <v>43</v>
      </c>
      <c r="E30" s="50" t="s">
        <v>113</v>
      </c>
      <c r="F30" s="163">
        <f t="shared" si="2"/>
        <v>0.6</v>
      </c>
      <c r="G30" s="182"/>
      <c r="H30" s="182"/>
      <c r="I30" s="182"/>
      <c r="J30" s="182"/>
      <c r="K30" s="183"/>
      <c r="M30" s="164">
        <f>L30*Table2[[#This Row],[Weighting]]/5</f>
        <v>0</v>
      </c>
    </row>
    <row r="31" spans="1:13" ht="25.5" x14ac:dyDescent="0.25">
      <c r="A31" s="100" t="s">
        <v>105</v>
      </c>
      <c r="B31" s="86" t="s">
        <v>315</v>
      </c>
      <c r="C31" s="66" t="s">
        <v>114</v>
      </c>
      <c r="D31" s="155" t="s">
        <v>43</v>
      </c>
      <c r="E31" s="156" t="s">
        <v>483</v>
      </c>
      <c r="F31" s="163">
        <f t="shared" si="2"/>
        <v>0.6</v>
      </c>
      <c r="G31" s="182"/>
      <c r="H31" s="182"/>
      <c r="I31" s="182"/>
      <c r="J31" s="182"/>
      <c r="K31" s="183"/>
      <c r="M31" s="164">
        <f>L31*Table2[[#This Row],[Weighting]]/5</f>
        <v>0</v>
      </c>
    </row>
    <row r="32" spans="1:13" ht="26.25" x14ac:dyDescent="0.25">
      <c r="A32" s="100" t="s">
        <v>105</v>
      </c>
      <c r="B32" s="86" t="s">
        <v>316</v>
      </c>
      <c r="C32" s="66" t="s">
        <v>115</v>
      </c>
      <c r="D32" s="59" t="s">
        <v>43</v>
      </c>
      <c r="E32" s="14" t="s">
        <v>116</v>
      </c>
      <c r="F32" s="163">
        <f t="shared" si="2"/>
        <v>0.6</v>
      </c>
      <c r="G32" s="182"/>
      <c r="H32" s="182"/>
      <c r="I32" s="182"/>
      <c r="J32" s="182"/>
      <c r="K32" s="183"/>
      <c r="M32" s="164">
        <f>L32*Table2[[#This Row],[Weighting]]/5</f>
        <v>0</v>
      </c>
    </row>
    <row r="33" spans="1:13" ht="38.25" x14ac:dyDescent="0.25">
      <c r="A33" s="100" t="s">
        <v>105</v>
      </c>
      <c r="B33" s="86" t="s">
        <v>317</v>
      </c>
      <c r="C33" s="66" t="s">
        <v>117</v>
      </c>
      <c r="D33" s="59" t="s">
        <v>67</v>
      </c>
      <c r="E33" s="50" t="s">
        <v>118</v>
      </c>
      <c r="F33" s="163">
        <f t="shared" si="2"/>
        <v>0.6</v>
      </c>
      <c r="G33" s="182"/>
      <c r="H33" s="182"/>
      <c r="I33" s="182"/>
      <c r="J33" s="182"/>
      <c r="K33" s="183"/>
      <c r="M33" s="164">
        <f>L33*Table2[[#This Row],[Weighting]]/5</f>
        <v>0</v>
      </c>
    </row>
    <row r="34" spans="1:13" ht="38.25" x14ac:dyDescent="0.25">
      <c r="A34" s="100" t="s">
        <v>105</v>
      </c>
      <c r="B34" s="86" t="s">
        <v>343</v>
      </c>
      <c r="C34" s="66" t="s">
        <v>135</v>
      </c>
      <c r="D34" s="60" t="s">
        <v>43</v>
      </c>
      <c r="E34" s="81" t="s">
        <v>344</v>
      </c>
      <c r="F34" s="163">
        <f t="shared" si="2"/>
        <v>0.6</v>
      </c>
      <c r="G34" s="182"/>
      <c r="H34" s="182"/>
      <c r="I34" s="182"/>
      <c r="J34" s="182"/>
      <c r="K34" s="183"/>
      <c r="M34" s="164">
        <f>L34*Table2[[#This Row],[Weighting]]/5</f>
        <v>0</v>
      </c>
    </row>
    <row r="35" spans="1:13" ht="25.5" x14ac:dyDescent="0.25">
      <c r="A35" s="100" t="s">
        <v>105</v>
      </c>
      <c r="B35" s="86" t="s">
        <v>348</v>
      </c>
      <c r="C35" s="66" t="s">
        <v>138</v>
      </c>
      <c r="D35" s="60" t="s">
        <v>43</v>
      </c>
      <c r="E35" s="81" t="s">
        <v>494</v>
      </c>
      <c r="F35" s="163">
        <f t="shared" si="2"/>
        <v>0.6</v>
      </c>
      <c r="G35" s="182"/>
      <c r="H35" s="182"/>
      <c r="I35" s="182"/>
      <c r="J35" s="182"/>
      <c r="K35" s="183"/>
      <c r="M35" s="164">
        <f>L35*Table2[[#This Row],[Weighting]]/5</f>
        <v>0</v>
      </c>
    </row>
    <row r="36" spans="1:13" ht="25.5" x14ac:dyDescent="0.25">
      <c r="A36" s="64" t="s">
        <v>73</v>
      </c>
      <c r="B36" s="87" t="s">
        <v>318</v>
      </c>
      <c r="C36" s="65" t="s">
        <v>74</v>
      </c>
      <c r="D36" s="60" t="s">
        <v>43</v>
      </c>
      <c r="E36" s="50" t="s">
        <v>75</v>
      </c>
      <c r="F36" s="163">
        <f>6/13</f>
        <v>0.46153846153846156</v>
      </c>
      <c r="G36" s="182"/>
      <c r="H36" s="182"/>
      <c r="I36" s="182"/>
      <c r="J36" s="182"/>
      <c r="K36" s="183"/>
      <c r="M36" s="164">
        <f>L36*Table2[[#This Row],[Weighting]]/5</f>
        <v>0</v>
      </c>
    </row>
    <row r="37" spans="1:13" ht="25.5" x14ac:dyDescent="0.25">
      <c r="A37" s="64" t="s">
        <v>73</v>
      </c>
      <c r="B37" s="87" t="s">
        <v>319</v>
      </c>
      <c r="C37" s="65" t="s">
        <v>76</v>
      </c>
      <c r="D37" s="60" t="s">
        <v>43</v>
      </c>
      <c r="E37" s="58" t="s">
        <v>77</v>
      </c>
      <c r="F37" s="163">
        <f t="shared" ref="F37:F48" si="3">6/13</f>
        <v>0.46153846153846156</v>
      </c>
      <c r="G37" s="182"/>
      <c r="H37" s="182"/>
      <c r="I37" s="182"/>
      <c r="J37" s="182"/>
      <c r="K37" s="183"/>
      <c r="M37" s="164">
        <f>L37*Table2[[#This Row],[Weighting]]/5</f>
        <v>0</v>
      </c>
    </row>
    <row r="38" spans="1:13" s="52" customFormat="1" ht="25.5" x14ac:dyDescent="0.25">
      <c r="A38" s="64" t="s">
        <v>73</v>
      </c>
      <c r="B38" s="87" t="s">
        <v>320</v>
      </c>
      <c r="C38" s="65" t="s">
        <v>78</v>
      </c>
      <c r="D38" s="60" t="s">
        <v>43</v>
      </c>
      <c r="E38" s="50" t="s">
        <v>79</v>
      </c>
      <c r="F38" s="163">
        <f t="shared" si="3"/>
        <v>0.46153846153846156</v>
      </c>
      <c r="G38" s="182"/>
      <c r="H38" s="182"/>
      <c r="I38" s="182"/>
      <c r="J38" s="182"/>
      <c r="K38" s="183"/>
      <c r="L38" s="164"/>
      <c r="M38" s="164">
        <f>L38*Table2[[#This Row],[Weighting]]/5</f>
        <v>0</v>
      </c>
    </row>
    <row r="39" spans="1:13" ht="38.25" x14ac:dyDescent="0.25">
      <c r="A39" s="64" t="s">
        <v>73</v>
      </c>
      <c r="B39" s="87" t="s">
        <v>321</v>
      </c>
      <c r="C39" s="65" t="s">
        <v>80</v>
      </c>
      <c r="D39" s="60" t="s">
        <v>43</v>
      </c>
      <c r="E39" s="58" t="s">
        <v>493</v>
      </c>
      <c r="F39" s="163">
        <f t="shared" si="3"/>
        <v>0.46153846153846156</v>
      </c>
      <c r="G39" s="182"/>
      <c r="H39" s="182"/>
      <c r="I39" s="182"/>
      <c r="J39" s="182"/>
      <c r="K39" s="183"/>
      <c r="M39" s="164">
        <f>L39*Table2[[#This Row],[Weighting]]/5</f>
        <v>0</v>
      </c>
    </row>
    <row r="40" spans="1:13" s="52" customFormat="1" ht="25.5" x14ac:dyDescent="0.25">
      <c r="A40" s="64" t="s">
        <v>73</v>
      </c>
      <c r="B40" s="87" t="s">
        <v>322</v>
      </c>
      <c r="C40" s="65" t="s">
        <v>81</v>
      </c>
      <c r="D40" s="60" t="s">
        <v>43</v>
      </c>
      <c r="E40" s="63" t="s">
        <v>346</v>
      </c>
      <c r="F40" s="163">
        <f t="shared" si="3"/>
        <v>0.46153846153846156</v>
      </c>
      <c r="G40" s="182"/>
      <c r="H40" s="182"/>
      <c r="I40" s="182"/>
      <c r="J40" s="182"/>
      <c r="K40" s="183"/>
      <c r="L40" s="164"/>
      <c r="M40" s="164">
        <f>L40*Table2[[#This Row],[Weighting]]/5</f>
        <v>0</v>
      </c>
    </row>
    <row r="41" spans="1:13" ht="38.25" x14ac:dyDescent="0.25">
      <c r="A41" s="64" t="s">
        <v>73</v>
      </c>
      <c r="B41" s="87" t="s">
        <v>323</v>
      </c>
      <c r="C41" s="65" t="s">
        <v>82</v>
      </c>
      <c r="D41" s="59" t="s">
        <v>43</v>
      </c>
      <c r="E41" s="50" t="s">
        <v>83</v>
      </c>
      <c r="F41" s="163">
        <f t="shared" si="3"/>
        <v>0.46153846153846156</v>
      </c>
      <c r="G41" s="182"/>
      <c r="H41" s="182"/>
      <c r="I41" s="182"/>
      <c r="J41" s="182"/>
      <c r="K41" s="183"/>
      <c r="M41" s="164">
        <f>L41*Table2[[#This Row],[Weighting]]/5</f>
        <v>0</v>
      </c>
    </row>
    <row r="42" spans="1:13" ht="25.5" x14ac:dyDescent="0.25">
      <c r="A42" s="64" t="s">
        <v>73</v>
      </c>
      <c r="B42" s="87" t="s">
        <v>324</v>
      </c>
      <c r="C42" s="65" t="s">
        <v>84</v>
      </c>
      <c r="D42" s="80" t="s">
        <v>43</v>
      </c>
      <c r="E42" s="50" t="s">
        <v>85</v>
      </c>
      <c r="F42" s="163">
        <f t="shared" si="3"/>
        <v>0.46153846153846156</v>
      </c>
      <c r="G42" s="182"/>
      <c r="H42" s="182"/>
      <c r="I42" s="182"/>
      <c r="J42" s="182"/>
      <c r="K42" s="183"/>
      <c r="M42" s="164">
        <f>L42*Table2[[#This Row],[Weighting]]/5</f>
        <v>0</v>
      </c>
    </row>
    <row r="43" spans="1:13" ht="26.25" x14ac:dyDescent="0.25">
      <c r="A43" s="64" t="s">
        <v>73</v>
      </c>
      <c r="B43" s="87" t="s">
        <v>325</v>
      </c>
      <c r="C43" s="65" t="s">
        <v>72</v>
      </c>
      <c r="D43" s="80" t="s">
        <v>43</v>
      </c>
      <c r="E43" s="14" t="s">
        <v>86</v>
      </c>
      <c r="F43" s="163">
        <f t="shared" si="3"/>
        <v>0.46153846153846156</v>
      </c>
      <c r="G43" s="182"/>
      <c r="H43" s="182"/>
      <c r="I43" s="182"/>
      <c r="J43" s="182"/>
      <c r="K43" s="183"/>
      <c r="M43" s="164">
        <f>L43*Table2[[#This Row],[Weighting]]/5</f>
        <v>0</v>
      </c>
    </row>
    <row r="44" spans="1:13" s="52" customFormat="1" ht="26.25" x14ac:dyDescent="0.25">
      <c r="A44" s="64" t="s">
        <v>73</v>
      </c>
      <c r="B44" s="87" t="s">
        <v>326</v>
      </c>
      <c r="C44" s="65" t="s">
        <v>87</v>
      </c>
      <c r="D44" s="80" t="s">
        <v>43</v>
      </c>
      <c r="E44" s="14" t="s">
        <v>88</v>
      </c>
      <c r="F44" s="163">
        <f t="shared" si="3"/>
        <v>0.46153846153846156</v>
      </c>
      <c r="G44" s="182"/>
      <c r="H44" s="182"/>
      <c r="I44" s="182"/>
      <c r="J44" s="182"/>
      <c r="K44" s="183"/>
      <c r="L44" s="164"/>
      <c r="M44" s="164">
        <f>L44*Table2[[#This Row],[Weighting]]/5</f>
        <v>0</v>
      </c>
    </row>
    <row r="45" spans="1:13" s="52" customFormat="1" ht="39" x14ac:dyDescent="0.25">
      <c r="A45" s="64" t="s">
        <v>73</v>
      </c>
      <c r="B45" s="87" t="s">
        <v>327</v>
      </c>
      <c r="C45" s="65" t="s">
        <v>89</v>
      </c>
      <c r="D45" s="80" t="s">
        <v>43</v>
      </c>
      <c r="E45" s="14" t="s">
        <v>90</v>
      </c>
      <c r="F45" s="163">
        <f t="shared" si="3"/>
        <v>0.46153846153846156</v>
      </c>
      <c r="G45" s="182"/>
      <c r="H45" s="182"/>
      <c r="I45" s="182"/>
      <c r="J45" s="182"/>
      <c r="K45" s="183"/>
      <c r="L45" s="164"/>
      <c r="M45" s="164">
        <f>L45*Table2[[#This Row],[Weighting]]/5</f>
        <v>0</v>
      </c>
    </row>
    <row r="46" spans="1:13" ht="26.25" x14ac:dyDescent="0.25">
      <c r="A46" s="64" t="s">
        <v>73</v>
      </c>
      <c r="B46" s="87" t="s">
        <v>328</v>
      </c>
      <c r="C46" s="65" t="s">
        <v>91</v>
      </c>
      <c r="D46" s="80" t="s">
        <v>43</v>
      </c>
      <c r="E46" s="14" t="s">
        <v>92</v>
      </c>
      <c r="F46" s="163">
        <f t="shared" si="3"/>
        <v>0.46153846153846156</v>
      </c>
      <c r="G46" s="182"/>
      <c r="H46" s="182"/>
      <c r="I46" s="182"/>
      <c r="J46" s="182"/>
      <c r="K46" s="183"/>
      <c r="M46" s="164">
        <f>L46*Table2[[#This Row],[Weighting]]/5</f>
        <v>0</v>
      </c>
    </row>
    <row r="47" spans="1:13" ht="26.25" x14ac:dyDescent="0.25">
      <c r="A47" s="64" t="s">
        <v>73</v>
      </c>
      <c r="B47" s="87" t="s">
        <v>329</v>
      </c>
      <c r="C47" s="65" t="s">
        <v>93</v>
      </c>
      <c r="D47" s="80" t="s">
        <v>43</v>
      </c>
      <c r="E47" s="14" t="s">
        <v>94</v>
      </c>
      <c r="F47" s="163">
        <f t="shared" si="3"/>
        <v>0.46153846153846156</v>
      </c>
      <c r="G47" s="182"/>
      <c r="H47" s="182"/>
      <c r="I47" s="182"/>
      <c r="J47" s="182"/>
      <c r="K47" s="183"/>
      <c r="M47" s="164">
        <f>L47*Table2[[#This Row],[Weighting]]/5</f>
        <v>0</v>
      </c>
    </row>
    <row r="48" spans="1:13" ht="39" x14ac:dyDescent="0.25">
      <c r="A48" s="64" t="s">
        <v>73</v>
      </c>
      <c r="B48" s="87" t="s">
        <v>330</v>
      </c>
      <c r="C48" s="65" t="s">
        <v>95</v>
      </c>
      <c r="D48" s="60" t="s">
        <v>43</v>
      </c>
      <c r="E48" s="51" t="s">
        <v>347</v>
      </c>
      <c r="F48" s="163">
        <f t="shared" si="3"/>
        <v>0.46153846153846156</v>
      </c>
      <c r="G48" s="182"/>
      <c r="H48" s="182"/>
      <c r="I48" s="182"/>
      <c r="J48" s="182"/>
      <c r="K48" s="183"/>
      <c r="M48" s="164">
        <f>L48*Table2[[#This Row],[Weighting]]/5</f>
        <v>0</v>
      </c>
    </row>
    <row r="49" spans="1:13" ht="26.25" x14ac:dyDescent="0.25">
      <c r="A49" s="101" t="s">
        <v>151</v>
      </c>
      <c r="B49" s="88" t="s">
        <v>354</v>
      </c>
      <c r="C49" s="66" t="s">
        <v>152</v>
      </c>
      <c r="D49" s="60" t="s">
        <v>43</v>
      </c>
      <c r="E49" s="51" t="s">
        <v>153</v>
      </c>
      <c r="F49" s="163">
        <f>3/4</f>
        <v>0.75</v>
      </c>
      <c r="G49" s="182"/>
      <c r="H49" s="182"/>
      <c r="I49" s="182"/>
      <c r="J49" s="182"/>
      <c r="K49" s="183"/>
      <c r="M49" s="164">
        <f>L49*Table2[[#This Row],[Weighting]]/5</f>
        <v>0</v>
      </c>
    </row>
    <row r="50" spans="1:13" ht="25.5" x14ac:dyDescent="0.25">
      <c r="A50" s="101" t="s">
        <v>151</v>
      </c>
      <c r="B50" s="88" t="s">
        <v>355</v>
      </c>
      <c r="C50" s="66" t="s">
        <v>154</v>
      </c>
      <c r="D50" s="60" t="s">
        <v>43</v>
      </c>
      <c r="E50" s="81" t="s">
        <v>155</v>
      </c>
      <c r="F50" s="163">
        <f t="shared" ref="F50:F52" si="4">3/4</f>
        <v>0.75</v>
      </c>
      <c r="G50" s="182"/>
      <c r="H50" s="182"/>
      <c r="I50" s="182"/>
      <c r="J50" s="182"/>
      <c r="K50" s="183"/>
      <c r="M50" s="164">
        <f>L50*Table2[[#This Row],[Weighting]]/5</f>
        <v>0</v>
      </c>
    </row>
    <row r="51" spans="1:13" ht="25.5" x14ac:dyDescent="0.25">
      <c r="A51" s="101" t="s">
        <v>151</v>
      </c>
      <c r="B51" s="88" t="s">
        <v>356</v>
      </c>
      <c r="C51" s="66" t="s">
        <v>156</v>
      </c>
      <c r="D51" s="60" t="s">
        <v>43</v>
      </c>
      <c r="E51" s="81" t="s">
        <v>157</v>
      </c>
      <c r="F51" s="163">
        <f t="shared" si="4"/>
        <v>0.75</v>
      </c>
      <c r="G51" s="182"/>
      <c r="H51" s="182"/>
      <c r="I51" s="182"/>
      <c r="J51" s="182"/>
      <c r="K51" s="183"/>
      <c r="M51" s="164">
        <f>L51*Table2[[#This Row],[Weighting]]/5</f>
        <v>0</v>
      </c>
    </row>
    <row r="52" spans="1:13" ht="25.5" x14ac:dyDescent="0.25">
      <c r="A52" s="101" t="s">
        <v>151</v>
      </c>
      <c r="B52" s="88" t="s">
        <v>357</v>
      </c>
      <c r="C52" s="66" t="s">
        <v>158</v>
      </c>
      <c r="D52" s="60" t="s">
        <v>43</v>
      </c>
      <c r="E52" s="81" t="s">
        <v>159</v>
      </c>
      <c r="F52" s="163">
        <f t="shared" si="4"/>
        <v>0.75</v>
      </c>
      <c r="G52" s="182"/>
      <c r="H52" s="182"/>
      <c r="I52" s="182"/>
      <c r="J52" s="182"/>
      <c r="K52" s="183"/>
      <c r="M52" s="164">
        <f>L52*Table2[[#This Row],[Weighting]]/5</f>
        <v>0</v>
      </c>
    </row>
    <row r="53" spans="1:13" ht="25.5" x14ac:dyDescent="0.25">
      <c r="A53" s="191" t="s">
        <v>504</v>
      </c>
      <c r="B53" s="192" t="s">
        <v>507</v>
      </c>
      <c r="C53" s="193" t="s">
        <v>505</v>
      </c>
      <c r="D53" s="194" t="s">
        <v>43</v>
      </c>
      <c r="E53" s="195" t="s">
        <v>506</v>
      </c>
      <c r="F53" s="190">
        <v>4</v>
      </c>
      <c r="G53" s="197"/>
      <c r="H53" s="197"/>
      <c r="I53" s="197"/>
      <c r="J53" s="197"/>
      <c r="K53" s="196"/>
      <c r="M53" s="164">
        <f>L53*Table2[[#This Row],[Weighting]]/5</f>
        <v>0</v>
      </c>
    </row>
  </sheetData>
  <sheetProtection algorithmName="SHA-512" hashValue="gLQt/P2W+O9MceLSCKqnf/RGfIzQBUy7U220JQy83EJgU2abpQTObBNw3x9SkRkv0vM1rAg9hHNjoRwSxT/2nQ==" saltValue="RkRvyJ/kip6UHyxs3cO09Q==" spinCount="100000" sheet="1" objects="1" scenarios="1"/>
  <conditionalFormatting sqref="G3:J3">
    <cfRule type="duplicateValues" dxfId="169" priority="52"/>
  </conditionalFormatting>
  <conditionalFormatting sqref="G4:J4">
    <cfRule type="duplicateValues" dxfId="168" priority="51"/>
  </conditionalFormatting>
  <conditionalFormatting sqref="G5:J5">
    <cfRule type="duplicateValues" dxfId="167" priority="50"/>
  </conditionalFormatting>
  <conditionalFormatting sqref="G6:J6">
    <cfRule type="duplicateValues" dxfId="166" priority="49"/>
  </conditionalFormatting>
  <conditionalFormatting sqref="G7:J7">
    <cfRule type="duplicateValues" dxfId="165" priority="48"/>
  </conditionalFormatting>
  <conditionalFormatting sqref="G8:J8">
    <cfRule type="duplicateValues" dxfId="164" priority="47"/>
  </conditionalFormatting>
  <conditionalFormatting sqref="G9:J9">
    <cfRule type="duplicateValues" dxfId="163" priority="46"/>
  </conditionalFormatting>
  <conditionalFormatting sqref="G10:J10">
    <cfRule type="duplicateValues" dxfId="162" priority="45"/>
  </conditionalFormatting>
  <conditionalFormatting sqref="G11:J11">
    <cfRule type="duplicateValues" dxfId="161" priority="44"/>
  </conditionalFormatting>
  <conditionalFormatting sqref="G12:J12">
    <cfRule type="duplicateValues" dxfId="160" priority="43"/>
  </conditionalFormatting>
  <conditionalFormatting sqref="G13:J13">
    <cfRule type="duplicateValues" dxfId="159" priority="42"/>
  </conditionalFormatting>
  <conditionalFormatting sqref="G14:J14">
    <cfRule type="duplicateValues" dxfId="158" priority="40"/>
    <cfRule type="duplicateValues" dxfId="157" priority="41"/>
  </conditionalFormatting>
  <conditionalFormatting sqref="G15:J15">
    <cfRule type="duplicateValues" dxfId="156" priority="39"/>
  </conditionalFormatting>
  <conditionalFormatting sqref="G16:J16">
    <cfRule type="duplicateValues" dxfId="155" priority="38"/>
  </conditionalFormatting>
  <conditionalFormatting sqref="G17:J17">
    <cfRule type="duplicateValues" dxfId="154" priority="37"/>
  </conditionalFormatting>
  <conditionalFormatting sqref="G18:J18">
    <cfRule type="duplicateValues" dxfId="153" priority="36"/>
  </conditionalFormatting>
  <conditionalFormatting sqref="G19:J19">
    <cfRule type="duplicateValues" dxfId="152" priority="35"/>
  </conditionalFormatting>
  <conditionalFormatting sqref="G20:J20">
    <cfRule type="duplicateValues" dxfId="151" priority="34"/>
  </conditionalFormatting>
  <conditionalFormatting sqref="G21:J21">
    <cfRule type="duplicateValues" dxfId="150" priority="33"/>
  </conditionalFormatting>
  <conditionalFormatting sqref="G22:J22">
    <cfRule type="duplicateValues" dxfId="149" priority="32"/>
  </conditionalFormatting>
  <conditionalFormatting sqref="G23:J23">
    <cfRule type="duplicateValues" dxfId="148" priority="31"/>
  </conditionalFormatting>
  <conditionalFormatting sqref="G24:J24">
    <cfRule type="duplicateValues" dxfId="147" priority="30"/>
  </conditionalFormatting>
  <conditionalFormatting sqref="G25:J25">
    <cfRule type="duplicateValues" dxfId="146" priority="29"/>
  </conditionalFormatting>
  <conditionalFormatting sqref="G26:J26">
    <cfRule type="duplicateValues" dxfId="145" priority="28"/>
  </conditionalFormatting>
  <conditionalFormatting sqref="G27:J27">
    <cfRule type="duplicateValues" dxfId="144" priority="27"/>
  </conditionalFormatting>
  <conditionalFormatting sqref="G28:J28">
    <cfRule type="duplicateValues" dxfId="143" priority="26"/>
  </conditionalFormatting>
  <conditionalFormatting sqref="G29:J29">
    <cfRule type="duplicateValues" dxfId="142" priority="25"/>
  </conditionalFormatting>
  <conditionalFormatting sqref="G30:J30">
    <cfRule type="duplicateValues" dxfId="141" priority="24"/>
  </conditionalFormatting>
  <conditionalFormatting sqref="G31:J31">
    <cfRule type="duplicateValues" dxfId="140" priority="23"/>
  </conditionalFormatting>
  <conditionalFormatting sqref="G32:J32">
    <cfRule type="duplicateValues" dxfId="139" priority="22"/>
  </conditionalFormatting>
  <conditionalFormatting sqref="G33:J33">
    <cfRule type="duplicateValues" dxfId="138" priority="21"/>
  </conditionalFormatting>
  <conditionalFormatting sqref="G34:J34">
    <cfRule type="duplicateValues" dxfId="137" priority="20"/>
  </conditionalFormatting>
  <conditionalFormatting sqref="G35:J35">
    <cfRule type="duplicateValues" dxfId="136" priority="19"/>
  </conditionalFormatting>
  <conditionalFormatting sqref="G36:J36">
    <cfRule type="duplicateValues" dxfId="135" priority="18"/>
  </conditionalFormatting>
  <conditionalFormatting sqref="G37:J37">
    <cfRule type="duplicateValues" dxfId="134" priority="17"/>
  </conditionalFormatting>
  <conditionalFormatting sqref="G38:J38">
    <cfRule type="duplicateValues" dxfId="133" priority="16"/>
  </conditionalFormatting>
  <conditionalFormatting sqref="G39:J39">
    <cfRule type="duplicateValues" dxfId="132" priority="15"/>
  </conditionalFormatting>
  <conditionalFormatting sqref="G40:J40">
    <cfRule type="duplicateValues" dxfId="131" priority="14"/>
  </conditionalFormatting>
  <conditionalFormatting sqref="G41:J41">
    <cfRule type="duplicateValues" dxfId="130" priority="13"/>
  </conditionalFormatting>
  <conditionalFormatting sqref="G42:J42">
    <cfRule type="duplicateValues" dxfId="129" priority="12"/>
  </conditionalFormatting>
  <conditionalFormatting sqref="G43:J43">
    <cfRule type="duplicateValues" dxfId="128" priority="11"/>
  </conditionalFormatting>
  <conditionalFormatting sqref="G44:J44">
    <cfRule type="duplicateValues" dxfId="127" priority="10"/>
  </conditionalFormatting>
  <conditionalFormatting sqref="G45:J45">
    <cfRule type="duplicateValues" dxfId="126" priority="9"/>
  </conditionalFormatting>
  <conditionalFormatting sqref="G46:J46">
    <cfRule type="duplicateValues" dxfId="125" priority="8"/>
  </conditionalFormatting>
  <conditionalFormatting sqref="G47:J47">
    <cfRule type="duplicateValues" dxfId="124" priority="7"/>
  </conditionalFormatting>
  <conditionalFormatting sqref="G48:J48">
    <cfRule type="duplicateValues" dxfId="123" priority="6"/>
  </conditionalFormatting>
  <conditionalFormatting sqref="G49:J49">
    <cfRule type="duplicateValues" dxfId="122" priority="5"/>
  </conditionalFormatting>
  <conditionalFormatting sqref="G50:J50">
    <cfRule type="duplicateValues" dxfId="121" priority="4"/>
  </conditionalFormatting>
  <conditionalFormatting sqref="G51:J51">
    <cfRule type="duplicateValues" dxfId="120" priority="3"/>
  </conditionalFormatting>
  <conditionalFormatting sqref="G52:J52">
    <cfRule type="duplicateValues" dxfId="119" priority="2"/>
  </conditionalFormatting>
  <conditionalFormatting sqref="G53:J53">
    <cfRule type="duplicateValues" dxfId="118" priority="1"/>
  </conditionalFormatting>
  <dataValidations xWindow="1202" yWindow="610" count="2">
    <dataValidation type="whole" allowBlank="1" showInputMessage="1" showErrorMessage="1" sqref="L3:L10">
      <formula1>0</formula1>
      <formula2>5</formula2>
    </dataValidation>
    <dataValidation allowBlank="1" showInputMessage="1" showErrorMessage="1" promptTitle="Comment" prompt="Mandatory field" sqref="K3:K53"/>
  </dataValidations>
  <pageMargins left="0.7" right="0.7" top="0.75" bottom="0.75" header="0.3" footer="0.3"/>
  <pageSetup paperSize="8" scale="63" fitToHeight="0" orientation="landscape" r:id="rId1"/>
  <drawing r:id="rId2"/>
  <tableParts count="1">
    <tablePart r:id="rId3"/>
  </tableParts>
  <extLst>
    <ext xmlns:x14="http://schemas.microsoft.com/office/spreadsheetml/2009/9/main" uri="{CCE6A557-97BC-4b89-ADB6-D9C93CAAB3DF}">
      <x14:dataValidations xmlns:xm="http://schemas.microsoft.com/office/excel/2006/main" xWindow="1202" yWindow="610" count="1">
        <x14:dataValidation type="list" allowBlank="1" showInputMessage="1" showErrorMessage="1" promptTitle="Requirement" prompt="Please enter an 'x' where applicable">
          <x14:formula1>
            <xm:f>Options!$A$1</xm:f>
          </x14:formula1>
          <xm:sqref>G3:J53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50"/>
  <sheetViews>
    <sheetView zoomScale="85" zoomScaleNormal="85" zoomScalePageLayoutView="125" workbookViewId="0">
      <pane ySplit="2" topLeftCell="A3" activePane="bottomLeft" state="frozen"/>
      <selection activeCell="A4" sqref="A4"/>
      <selection pane="bottomLeft" activeCell="G3" sqref="G3"/>
    </sheetView>
  </sheetViews>
  <sheetFormatPr defaultColWidth="17.42578125" defaultRowHeight="15" customHeight="1" x14ac:dyDescent="0.2"/>
  <cols>
    <col min="1" max="1" width="25.42578125" customWidth="1"/>
    <col min="2" max="2" width="15.5703125" customWidth="1"/>
    <col min="3" max="3" width="34.42578125" customWidth="1"/>
    <col min="4" max="4" width="10.42578125" customWidth="1"/>
    <col min="5" max="5" width="82.85546875" style="17" customWidth="1"/>
    <col min="6" max="6" width="11.42578125" style="179" hidden="1" customWidth="1"/>
    <col min="7" max="10" width="8.140625" bestFit="1" customWidth="1"/>
    <col min="11" max="11" width="47.28515625" customWidth="1"/>
    <col min="12" max="12" width="25.42578125" style="164" hidden="1" customWidth="1"/>
    <col min="13" max="13" width="13.5703125" style="164" hidden="1" customWidth="1"/>
  </cols>
  <sheetData>
    <row r="1" spans="1:13" s="8" customFormat="1" ht="39.75" customHeight="1" x14ac:dyDescent="0.2">
      <c r="A1" s="4"/>
      <c r="B1" s="5"/>
      <c r="C1" s="6" t="s">
        <v>169</v>
      </c>
      <c r="D1" s="7"/>
      <c r="E1" s="15"/>
      <c r="F1" s="161"/>
      <c r="L1" s="165" t="s">
        <v>410</v>
      </c>
      <c r="M1" s="161" t="s">
        <v>408</v>
      </c>
    </row>
    <row r="2" spans="1:13" s="3" customFormat="1" ht="60.95" customHeight="1" x14ac:dyDescent="0.2">
      <c r="A2" s="67" t="s">
        <v>59</v>
      </c>
      <c r="B2" s="68" t="s">
        <v>60</v>
      </c>
      <c r="C2" s="68" t="s">
        <v>61</v>
      </c>
      <c r="D2" s="109" t="s">
        <v>62</v>
      </c>
      <c r="E2" s="68" t="s">
        <v>39</v>
      </c>
      <c r="F2" s="177" t="s">
        <v>40</v>
      </c>
      <c r="G2" s="69" t="s">
        <v>23</v>
      </c>
      <c r="H2" s="69" t="s">
        <v>24</v>
      </c>
      <c r="I2" s="69" t="s">
        <v>63</v>
      </c>
      <c r="J2" s="69" t="s">
        <v>26</v>
      </c>
      <c r="K2" s="61" t="s">
        <v>64</v>
      </c>
      <c r="L2" s="166" t="s">
        <v>443</v>
      </c>
      <c r="M2" s="167" t="s">
        <v>407</v>
      </c>
    </row>
    <row r="3" spans="1:13" x14ac:dyDescent="0.25">
      <c r="A3" s="9" t="s">
        <v>170</v>
      </c>
      <c r="B3" s="1" t="s">
        <v>275</v>
      </c>
      <c r="C3" s="13" t="s">
        <v>171</v>
      </c>
      <c r="D3" s="16" t="s">
        <v>172</v>
      </c>
      <c r="E3" s="16" t="s">
        <v>486</v>
      </c>
      <c r="F3" s="178">
        <f>4/6</f>
        <v>0.66666666666666663</v>
      </c>
      <c r="G3" s="182"/>
      <c r="H3" s="182"/>
      <c r="I3" s="182"/>
      <c r="J3" s="182"/>
      <c r="K3" s="183"/>
      <c r="L3" s="168"/>
      <c r="M3" s="164">
        <f>L3*Table1[[#This Row],[Weighting]]/5</f>
        <v>0</v>
      </c>
    </row>
    <row r="4" spans="1:13" ht="25.5" x14ac:dyDescent="0.25">
      <c r="A4" s="9" t="s">
        <v>170</v>
      </c>
      <c r="B4" s="1" t="s">
        <v>276</v>
      </c>
      <c r="C4" s="13" t="s">
        <v>173</v>
      </c>
      <c r="D4" s="16" t="s">
        <v>43</v>
      </c>
      <c r="E4" s="15" t="s">
        <v>250</v>
      </c>
      <c r="F4" s="178">
        <f t="shared" ref="F4:F8" si="0">4/6</f>
        <v>0.66666666666666663</v>
      </c>
      <c r="G4" s="182"/>
      <c r="H4" s="182"/>
      <c r="I4" s="182"/>
      <c r="J4" s="182"/>
      <c r="K4" s="183"/>
      <c r="L4" s="170"/>
      <c r="M4" s="164">
        <f>L4*Table1[[#This Row],[Weighting]]/5</f>
        <v>0</v>
      </c>
    </row>
    <row r="5" spans="1:13" x14ac:dyDescent="0.25">
      <c r="A5" s="9" t="s">
        <v>170</v>
      </c>
      <c r="B5" s="1" t="s">
        <v>277</v>
      </c>
      <c r="C5" s="13" t="s">
        <v>174</v>
      </c>
      <c r="D5" s="16" t="s">
        <v>43</v>
      </c>
      <c r="E5" s="73" t="s">
        <v>487</v>
      </c>
      <c r="F5" s="178">
        <f t="shared" si="0"/>
        <v>0.66666666666666663</v>
      </c>
      <c r="G5" s="182"/>
      <c r="H5" s="182"/>
      <c r="I5" s="182"/>
      <c r="J5" s="182"/>
      <c r="K5" s="183"/>
      <c r="L5" s="170"/>
      <c r="M5" s="164">
        <f>L5*Table1[[#This Row],[Weighting]]/5</f>
        <v>0</v>
      </c>
    </row>
    <row r="6" spans="1:13" ht="25.5" x14ac:dyDescent="0.25">
      <c r="A6" s="9" t="s">
        <v>170</v>
      </c>
      <c r="B6" s="1" t="s">
        <v>278</v>
      </c>
      <c r="C6" s="13" t="s">
        <v>175</v>
      </c>
      <c r="D6" s="16" t="s">
        <v>43</v>
      </c>
      <c r="E6" s="73" t="s">
        <v>488</v>
      </c>
      <c r="F6" s="178">
        <f t="shared" si="0"/>
        <v>0.66666666666666663</v>
      </c>
      <c r="G6" s="182"/>
      <c r="H6" s="182"/>
      <c r="I6" s="182"/>
      <c r="J6" s="182"/>
      <c r="K6" s="183"/>
      <c r="L6" s="170"/>
      <c r="M6" s="164">
        <f>L6*Table1[[#This Row],[Weighting]]/5</f>
        <v>0</v>
      </c>
    </row>
    <row r="7" spans="1:13" ht="25.5" x14ac:dyDescent="0.25">
      <c r="A7" s="10" t="s">
        <v>170</v>
      </c>
      <c r="B7" s="1" t="s">
        <v>279</v>
      </c>
      <c r="C7" s="13" t="s">
        <v>176</v>
      </c>
      <c r="D7" s="16" t="s">
        <v>43</v>
      </c>
      <c r="E7" s="16" t="s">
        <v>177</v>
      </c>
      <c r="F7" s="178">
        <f t="shared" si="0"/>
        <v>0.66666666666666663</v>
      </c>
      <c r="G7" s="182"/>
      <c r="H7" s="182"/>
      <c r="I7" s="182"/>
      <c r="J7" s="182"/>
      <c r="K7" s="183"/>
      <c r="L7" s="170"/>
      <c r="M7" s="164">
        <f>L7*Table1[[#This Row],[Weighting]]/5</f>
        <v>0</v>
      </c>
    </row>
    <row r="8" spans="1:13" ht="25.5" x14ac:dyDescent="0.25">
      <c r="A8" s="10" t="s">
        <v>170</v>
      </c>
      <c r="B8" s="1" t="s">
        <v>280</v>
      </c>
      <c r="C8" s="13" t="s">
        <v>178</v>
      </c>
      <c r="D8" s="16" t="s">
        <v>172</v>
      </c>
      <c r="E8" s="16" t="s">
        <v>251</v>
      </c>
      <c r="F8" s="178">
        <f t="shared" si="0"/>
        <v>0.66666666666666663</v>
      </c>
      <c r="G8" s="182"/>
      <c r="H8" s="182"/>
      <c r="I8" s="182"/>
      <c r="J8" s="182"/>
      <c r="K8" s="183"/>
      <c r="L8" s="170"/>
      <c r="M8" s="164">
        <f>L8*Table1[[#This Row],[Weighting]]/5</f>
        <v>0</v>
      </c>
    </row>
    <row r="9" spans="1:13" ht="25.5" x14ac:dyDescent="0.25">
      <c r="A9" s="72" t="s">
        <v>179</v>
      </c>
      <c r="B9" s="54" t="s">
        <v>260</v>
      </c>
      <c r="C9" s="13" t="s">
        <v>180</v>
      </c>
      <c r="D9" s="16" t="s">
        <v>172</v>
      </c>
      <c r="E9" s="73" t="s">
        <v>181</v>
      </c>
      <c r="F9" s="178">
        <f>4/4</f>
        <v>1</v>
      </c>
      <c r="G9" s="182"/>
      <c r="H9" s="182"/>
      <c r="I9" s="182"/>
      <c r="J9" s="182"/>
      <c r="K9" s="183"/>
      <c r="L9" s="174"/>
      <c r="M9" s="164">
        <f>L9*Table1[[#This Row],[Weighting]]/5</f>
        <v>0</v>
      </c>
    </row>
    <row r="10" spans="1:13" ht="25.5" x14ac:dyDescent="0.25">
      <c r="A10" s="57" t="s">
        <v>179</v>
      </c>
      <c r="B10" s="54" t="s">
        <v>261</v>
      </c>
      <c r="C10" s="13" t="s">
        <v>182</v>
      </c>
      <c r="D10" s="16" t="s">
        <v>172</v>
      </c>
      <c r="E10" s="73" t="s">
        <v>183</v>
      </c>
      <c r="F10" s="178">
        <f t="shared" ref="F10:F12" si="1">4/4</f>
        <v>1</v>
      </c>
      <c r="G10" s="182"/>
      <c r="H10" s="182"/>
      <c r="I10" s="182"/>
      <c r="J10" s="182"/>
      <c r="K10" s="183"/>
      <c r="M10" s="164">
        <f>L10*Table1[[#This Row],[Weighting]]/5</f>
        <v>0</v>
      </c>
    </row>
    <row r="11" spans="1:13" x14ac:dyDescent="0.25">
      <c r="A11" s="57" t="s">
        <v>179</v>
      </c>
      <c r="B11" s="54" t="s">
        <v>262</v>
      </c>
      <c r="C11" s="13" t="s">
        <v>184</v>
      </c>
      <c r="D11" s="16" t="s">
        <v>43</v>
      </c>
      <c r="E11" s="16" t="s">
        <v>489</v>
      </c>
      <c r="F11" s="178">
        <f t="shared" si="1"/>
        <v>1</v>
      </c>
      <c r="G11" s="182"/>
      <c r="H11" s="182"/>
      <c r="I11" s="182"/>
      <c r="J11" s="182"/>
      <c r="K11" s="183"/>
      <c r="M11" s="164">
        <f>L11*Table1[[#This Row],[Weighting]]/5</f>
        <v>0</v>
      </c>
    </row>
    <row r="12" spans="1:13" s="3" customFormat="1" x14ac:dyDescent="0.25">
      <c r="A12" s="57" t="s">
        <v>179</v>
      </c>
      <c r="B12" s="54" t="s">
        <v>263</v>
      </c>
      <c r="C12" s="76" t="s">
        <v>185</v>
      </c>
      <c r="D12" s="3" t="s">
        <v>172</v>
      </c>
      <c r="E12" s="74" t="s">
        <v>186</v>
      </c>
      <c r="F12" s="178">
        <f t="shared" si="1"/>
        <v>1</v>
      </c>
      <c r="G12" s="182"/>
      <c r="H12" s="182"/>
      <c r="I12" s="182"/>
      <c r="J12" s="182"/>
      <c r="K12" s="183"/>
      <c r="L12" s="164"/>
      <c r="M12" s="164">
        <f>L12*Table1[[#This Row],[Weighting]]/5</f>
        <v>0</v>
      </c>
    </row>
    <row r="13" spans="1:13" ht="51" x14ac:dyDescent="0.25">
      <c r="A13" s="56" t="s">
        <v>187</v>
      </c>
      <c r="B13" s="55" t="s">
        <v>264</v>
      </c>
      <c r="C13" s="13" t="s">
        <v>189</v>
      </c>
      <c r="D13" s="16" t="s">
        <v>43</v>
      </c>
      <c r="E13" s="16" t="s">
        <v>399</v>
      </c>
      <c r="F13" s="178">
        <f>6/11</f>
        <v>0.54545454545454541</v>
      </c>
      <c r="G13" s="182"/>
      <c r="H13" s="182"/>
      <c r="I13" s="182"/>
      <c r="J13" s="182"/>
      <c r="K13" s="183"/>
      <c r="M13" s="164">
        <f>L13*Table1[[#This Row],[Weighting]]/5</f>
        <v>0</v>
      </c>
    </row>
    <row r="14" spans="1:13" ht="63.75" x14ac:dyDescent="0.25">
      <c r="A14" s="56" t="s">
        <v>187</v>
      </c>
      <c r="B14" s="55" t="s">
        <v>265</v>
      </c>
      <c r="C14" s="13" t="s">
        <v>190</v>
      </c>
      <c r="D14" s="16" t="s">
        <v>43</v>
      </c>
      <c r="E14" s="16" t="s">
        <v>400</v>
      </c>
      <c r="F14" s="178">
        <f t="shared" ref="F14:F23" si="2">6/11</f>
        <v>0.54545454545454541</v>
      </c>
      <c r="G14" s="182"/>
      <c r="H14" s="182"/>
      <c r="I14" s="182"/>
      <c r="J14" s="182"/>
      <c r="K14" s="183"/>
      <c r="M14" s="164">
        <f>L14*Table1[[#This Row],[Weighting]]/5</f>
        <v>0</v>
      </c>
    </row>
    <row r="15" spans="1:13" ht="38.25" x14ac:dyDescent="0.25">
      <c r="A15" s="56" t="s">
        <v>187</v>
      </c>
      <c r="B15" s="55" t="s">
        <v>266</v>
      </c>
      <c r="C15" s="13" t="s">
        <v>191</v>
      </c>
      <c r="D15" s="16" t="s">
        <v>43</v>
      </c>
      <c r="E15" s="16" t="s">
        <v>192</v>
      </c>
      <c r="F15" s="178">
        <f t="shared" si="2"/>
        <v>0.54545454545454541</v>
      </c>
      <c r="G15" s="182"/>
      <c r="H15" s="182"/>
      <c r="I15" s="182"/>
      <c r="J15" s="182"/>
      <c r="K15" s="183"/>
      <c r="M15" s="164">
        <f>L15*Table1[[#This Row],[Weighting]]/5</f>
        <v>0</v>
      </c>
    </row>
    <row r="16" spans="1:13" ht="38.25" x14ac:dyDescent="0.25">
      <c r="A16" s="56" t="s">
        <v>187</v>
      </c>
      <c r="B16" s="55" t="s">
        <v>267</v>
      </c>
      <c r="C16" s="13" t="s">
        <v>193</v>
      </c>
      <c r="D16" s="16" t="s">
        <v>43</v>
      </c>
      <c r="E16" s="73" t="s">
        <v>253</v>
      </c>
      <c r="F16" s="178">
        <f t="shared" si="2"/>
        <v>0.54545454545454541</v>
      </c>
      <c r="G16" s="182"/>
      <c r="H16" s="182"/>
      <c r="I16" s="182"/>
      <c r="J16" s="182"/>
      <c r="K16" s="183"/>
      <c r="M16" s="164">
        <f>L16*Table1[[#This Row],[Weighting]]/5</f>
        <v>0</v>
      </c>
    </row>
    <row r="17" spans="1:13" s="3" customFormat="1" ht="25.5" x14ac:dyDescent="0.25">
      <c r="A17" s="56" t="s">
        <v>187</v>
      </c>
      <c r="B17" s="55" t="s">
        <v>268</v>
      </c>
      <c r="C17" s="13" t="s">
        <v>194</v>
      </c>
      <c r="D17" s="16" t="s">
        <v>43</v>
      </c>
      <c r="E17" s="16" t="s">
        <v>195</v>
      </c>
      <c r="F17" s="178">
        <f t="shared" si="2"/>
        <v>0.54545454545454541</v>
      </c>
      <c r="G17" s="182"/>
      <c r="H17" s="182"/>
      <c r="I17" s="182"/>
      <c r="J17" s="182"/>
      <c r="K17" s="183"/>
      <c r="L17" s="164"/>
      <c r="M17" s="164">
        <f>L17*Table1[[#This Row],[Weighting]]/5</f>
        <v>0</v>
      </c>
    </row>
    <row r="18" spans="1:13" ht="51" x14ac:dyDescent="0.25">
      <c r="A18" s="56" t="s">
        <v>187</v>
      </c>
      <c r="B18" s="55" t="s">
        <v>269</v>
      </c>
      <c r="C18" s="13" t="s">
        <v>196</v>
      </c>
      <c r="D18" s="16" t="s">
        <v>43</v>
      </c>
      <c r="E18" s="73" t="s">
        <v>491</v>
      </c>
      <c r="F18" s="178">
        <f t="shared" si="2"/>
        <v>0.54545454545454541</v>
      </c>
      <c r="G18" s="182"/>
      <c r="H18" s="182"/>
      <c r="I18" s="182"/>
      <c r="J18" s="182"/>
      <c r="K18" s="183"/>
      <c r="M18" s="164">
        <f>L18*Table1[[#This Row],[Weighting]]/5</f>
        <v>0</v>
      </c>
    </row>
    <row r="19" spans="1:13" s="3" customFormat="1" ht="25.5" x14ac:dyDescent="0.25">
      <c r="A19" s="56" t="s">
        <v>187</v>
      </c>
      <c r="B19" s="55" t="s">
        <v>270</v>
      </c>
      <c r="C19" s="18" t="s">
        <v>197</v>
      </c>
      <c r="D19" s="16" t="s">
        <v>43</v>
      </c>
      <c r="E19" s="73" t="s">
        <v>198</v>
      </c>
      <c r="F19" s="178">
        <f t="shared" si="2"/>
        <v>0.54545454545454541</v>
      </c>
      <c r="G19" s="182"/>
      <c r="H19" s="182"/>
      <c r="I19" s="182"/>
      <c r="J19" s="182"/>
      <c r="K19" s="183"/>
      <c r="L19" s="164"/>
      <c r="M19" s="164">
        <f>L19*Table1[[#This Row],[Weighting]]/5</f>
        <v>0</v>
      </c>
    </row>
    <row r="20" spans="1:13" s="3" customFormat="1" ht="25.5" x14ac:dyDescent="0.25">
      <c r="A20" s="56" t="s">
        <v>187</v>
      </c>
      <c r="B20" s="55" t="s">
        <v>271</v>
      </c>
      <c r="C20" s="18" t="s">
        <v>199</v>
      </c>
      <c r="D20" s="16" t="s">
        <v>43</v>
      </c>
      <c r="E20" s="16" t="s">
        <v>200</v>
      </c>
      <c r="F20" s="178">
        <f t="shared" si="2"/>
        <v>0.54545454545454541</v>
      </c>
      <c r="G20" s="182"/>
      <c r="H20" s="182"/>
      <c r="I20" s="182"/>
      <c r="J20" s="182"/>
      <c r="K20" s="183"/>
      <c r="L20" s="164"/>
      <c r="M20" s="164">
        <f>L20*Table1[[#This Row],[Weighting]]/5</f>
        <v>0</v>
      </c>
    </row>
    <row r="21" spans="1:13" s="3" customFormat="1" ht="25.5" x14ac:dyDescent="0.25">
      <c r="A21" s="56" t="s">
        <v>187</v>
      </c>
      <c r="B21" s="55" t="s">
        <v>272</v>
      </c>
      <c r="C21" s="13" t="s">
        <v>201</v>
      </c>
      <c r="D21" s="16" t="s">
        <v>43</v>
      </c>
      <c r="E21" s="16" t="s">
        <v>202</v>
      </c>
      <c r="F21" s="178">
        <f t="shared" si="2"/>
        <v>0.54545454545454541</v>
      </c>
      <c r="G21" s="182"/>
      <c r="H21" s="182"/>
      <c r="I21" s="182"/>
      <c r="J21" s="182"/>
      <c r="K21" s="183"/>
      <c r="L21" s="164"/>
      <c r="M21" s="164">
        <f>L21*Table1[[#This Row],[Weighting]]/5</f>
        <v>0</v>
      </c>
    </row>
    <row r="22" spans="1:13" ht="25.5" x14ac:dyDescent="0.25">
      <c r="A22" s="56" t="s">
        <v>187</v>
      </c>
      <c r="B22" s="55" t="s">
        <v>273</v>
      </c>
      <c r="C22" s="13" t="s">
        <v>203</v>
      </c>
      <c r="D22" s="16" t="s">
        <v>43</v>
      </c>
      <c r="E22" s="73" t="s">
        <v>490</v>
      </c>
      <c r="F22" s="178">
        <f t="shared" si="2"/>
        <v>0.54545454545454541</v>
      </c>
      <c r="G22" s="182"/>
      <c r="H22" s="182"/>
      <c r="I22" s="182"/>
      <c r="J22" s="182"/>
      <c r="K22" s="183"/>
      <c r="M22" s="164">
        <f>L22*Table1[[#This Row],[Weighting]]/5</f>
        <v>0</v>
      </c>
    </row>
    <row r="23" spans="1:13" ht="25.5" x14ac:dyDescent="0.25">
      <c r="A23" s="56" t="s">
        <v>187</v>
      </c>
      <c r="B23" s="55" t="s">
        <v>274</v>
      </c>
      <c r="C23" s="76" t="s">
        <v>204</v>
      </c>
      <c r="D23" s="16" t="s">
        <v>172</v>
      </c>
      <c r="E23" s="75" t="s">
        <v>205</v>
      </c>
      <c r="F23" s="178">
        <f t="shared" si="2"/>
        <v>0.54545454545454541</v>
      </c>
      <c r="G23" s="182"/>
      <c r="H23" s="182"/>
      <c r="I23" s="182"/>
      <c r="J23" s="182"/>
      <c r="K23" s="183"/>
      <c r="M23" s="164">
        <f>L23*Table1[[#This Row],[Weighting]]/5</f>
        <v>0</v>
      </c>
    </row>
    <row r="24" spans="1:13" ht="25.5" x14ac:dyDescent="0.25">
      <c r="A24" s="12" t="s">
        <v>206</v>
      </c>
      <c r="B24" s="71" t="s">
        <v>281</v>
      </c>
      <c r="C24" s="13" t="s">
        <v>207</v>
      </c>
      <c r="D24" s="16" t="s">
        <v>43</v>
      </c>
      <c r="E24" s="16" t="s">
        <v>257</v>
      </c>
      <c r="F24" s="178">
        <f>4/2</f>
        <v>2</v>
      </c>
      <c r="G24" s="182"/>
      <c r="H24" s="182"/>
      <c r="I24" s="182"/>
      <c r="J24" s="182"/>
      <c r="K24" s="183"/>
      <c r="M24" s="164">
        <f>L24*Table1[[#This Row],[Weighting]]/5</f>
        <v>0</v>
      </c>
    </row>
    <row r="25" spans="1:13" ht="25.5" x14ac:dyDescent="0.25">
      <c r="A25" s="12" t="s">
        <v>206</v>
      </c>
      <c r="B25" s="71" t="s">
        <v>282</v>
      </c>
      <c r="C25" s="13" t="s">
        <v>208</v>
      </c>
      <c r="D25" s="16" t="s">
        <v>43</v>
      </c>
      <c r="E25" s="73" t="s">
        <v>258</v>
      </c>
      <c r="F25" s="178">
        <f>4/2</f>
        <v>2</v>
      </c>
      <c r="G25" s="182"/>
      <c r="H25" s="182"/>
      <c r="I25" s="182"/>
      <c r="J25" s="182"/>
      <c r="K25" s="183"/>
      <c r="M25" s="164">
        <f>L25*Table1[[#This Row],[Weighting]]/5</f>
        <v>0</v>
      </c>
    </row>
    <row r="26" spans="1:13" x14ac:dyDescent="0.25">
      <c r="A26" s="20" t="s">
        <v>209</v>
      </c>
      <c r="B26" s="53" t="s">
        <v>283</v>
      </c>
      <c r="C26" s="13" t="s">
        <v>210</v>
      </c>
      <c r="D26" s="16" t="s">
        <v>43</v>
      </c>
      <c r="E26" s="16" t="s">
        <v>211</v>
      </c>
      <c r="F26" s="178">
        <f>4/6</f>
        <v>0.66666666666666663</v>
      </c>
      <c r="G26" s="182"/>
      <c r="H26" s="182"/>
      <c r="I26" s="182"/>
      <c r="J26" s="182"/>
      <c r="K26" s="183"/>
      <c r="M26" s="164">
        <f>L26*Table1[[#This Row],[Weighting]]/5</f>
        <v>0</v>
      </c>
    </row>
    <row r="27" spans="1:13" ht="25.5" x14ac:dyDescent="0.25">
      <c r="A27" s="11" t="s">
        <v>209</v>
      </c>
      <c r="B27" s="53" t="s">
        <v>284</v>
      </c>
      <c r="C27" s="13" t="s">
        <v>212</v>
      </c>
      <c r="D27" s="16" t="s">
        <v>43</v>
      </c>
      <c r="E27" s="16" t="s">
        <v>213</v>
      </c>
      <c r="F27" s="178">
        <f t="shared" ref="F27:F31" si="3">4/6</f>
        <v>0.66666666666666663</v>
      </c>
      <c r="G27" s="182"/>
      <c r="H27" s="182"/>
      <c r="I27" s="182"/>
      <c r="J27" s="182"/>
      <c r="K27" s="183"/>
      <c r="M27" s="164">
        <f>L27*Table1[[#This Row],[Weighting]]/5</f>
        <v>0</v>
      </c>
    </row>
    <row r="28" spans="1:13" ht="38.25" x14ac:dyDescent="0.25">
      <c r="A28" s="11" t="s">
        <v>209</v>
      </c>
      <c r="B28" s="53" t="s">
        <v>285</v>
      </c>
      <c r="C28" s="13" t="s">
        <v>214</v>
      </c>
      <c r="D28" s="16" t="s">
        <v>43</v>
      </c>
      <c r="E28" s="16" t="s">
        <v>259</v>
      </c>
      <c r="F28" s="178">
        <f t="shared" si="3"/>
        <v>0.66666666666666663</v>
      </c>
      <c r="G28" s="182"/>
      <c r="H28" s="182"/>
      <c r="I28" s="182"/>
      <c r="J28" s="182"/>
      <c r="K28" s="183"/>
      <c r="M28" s="164">
        <f>L28*Table1[[#This Row],[Weighting]]/5</f>
        <v>0</v>
      </c>
    </row>
    <row r="29" spans="1:13" ht="25.5" x14ac:dyDescent="0.25">
      <c r="A29" s="11" t="s">
        <v>209</v>
      </c>
      <c r="B29" s="53" t="s">
        <v>286</v>
      </c>
      <c r="C29" s="13" t="s">
        <v>215</v>
      </c>
      <c r="D29" s="16" t="s">
        <v>43</v>
      </c>
      <c r="E29" s="73" t="s">
        <v>216</v>
      </c>
      <c r="F29" s="178">
        <f t="shared" si="3"/>
        <v>0.66666666666666663</v>
      </c>
      <c r="G29" s="182"/>
      <c r="H29" s="182"/>
      <c r="I29" s="182"/>
      <c r="J29" s="182"/>
      <c r="K29" s="183"/>
      <c r="M29" s="164">
        <f>L29*Table1[[#This Row],[Weighting]]/5</f>
        <v>0</v>
      </c>
    </row>
    <row r="30" spans="1:13" ht="25.5" x14ac:dyDescent="0.25">
      <c r="A30" s="11" t="s">
        <v>209</v>
      </c>
      <c r="B30" s="53" t="s">
        <v>287</v>
      </c>
      <c r="C30" s="13" t="s">
        <v>255</v>
      </c>
      <c r="D30" s="16" t="s">
        <v>43</v>
      </c>
      <c r="E30" s="16" t="s">
        <v>254</v>
      </c>
      <c r="F30" s="178">
        <f t="shared" si="3"/>
        <v>0.66666666666666663</v>
      </c>
      <c r="G30" s="182"/>
      <c r="H30" s="182"/>
      <c r="I30" s="182"/>
      <c r="J30" s="182"/>
      <c r="K30" s="183"/>
      <c r="M30" s="164">
        <f>L30*Table1[[#This Row],[Weighting]]/5</f>
        <v>0</v>
      </c>
    </row>
    <row r="31" spans="1:13" ht="25.5" x14ac:dyDescent="0.25">
      <c r="A31" s="11" t="s">
        <v>209</v>
      </c>
      <c r="B31" s="53" t="s">
        <v>288</v>
      </c>
      <c r="C31" s="13" t="s">
        <v>217</v>
      </c>
      <c r="D31" s="16" t="s">
        <v>43</v>
      </c>
      <c r="E31" s="16" t="s">
        <v>256</v>
      </c>
      <c r="F31" s="178">
        <f t="shared" si="3"/>
        <v>0.66666666666666663</v>
      </c>
      <c r="G31" s="182"/>
      <c r="H31" s="182"/>
      <c r="I31" s="182"/>
      <c r="J31" s="182"/>
      <c r="K31" s="183"/>
      <c r="M31" s="164">
        <f>L31*Table1[[#This Row],[Weighting]]/5</f>
        <v>0</v>
      </c>
    </row>
    <row r="32" spans="1:13" s="3" customFormat="1" ht="25.5" x14ac:dyDescent="0.25">
      <c r="A32" s="57" t="s">
        <v>218</v>
      </c>
      <c r="B32" s="54" t="s">
        <v>289</v>
      </c>
      <c r="C32" s="18" t="s">
        <v>219</v>
      </c>
      <c r="D32" s="75" t="s">
        <v>43</v>
      </c>
      <c r="E32" s="77" t="s">
        <v>302</v>
      </c>
      <c r="F32" s="178">
        <f>7/7</f>
        <v>1</v>
      </c>
      <c r="G32" s="182"/>
      <c r="H32" s="182"/>
      <c r="I32" s="182"/>
      <c r="J32" s="182"/>
      <c r="K32" s="183"/>
      <c r="L32" s="164"/>
      <c r="M32" s="164">
        <f>L32*Table1[[#This Row],[Weighting]]/5</f>
        <v>0</v>
      </c>
    </row>
    <row r="33" spans="1:13" ht="216" x14ac:dyDescent="0.25">
      <c r="A33" s="57" t="s">
        <v>218</v>
      </c>
      <c r="B33" s="54" t="s">
        <v>290</v>
      </c>
      <c r="C33" s="13" t="s">
        <v>403</v>
      </c>
      <c r="D33" s="75" t="s">
        <v>221</v>
      </c>
      <c r="E33" s="78" t="s">
        <v>481</v>
      </c>
      <c r="F33" s="178">
        <f t="shared" ref="F33:F38" si="4">7/7</f>
        <v>1</v>
      </c>
      <c r="G33" s="182"/>
      <c r="H33" s="182"/>
      <c r="I33" s="182"/>
      <c r="J33" s="182"/>
      <c r="K33" s="183"/>
      <c r="M33" s="164">
        <f>L33*Table1[[#This Row],[Weighting]]/5</f>
        <v>0</v>
      </c>
    </row>
    <row r="34" spans="1:13" s="3" customFormat="1" ht="63.75" x14ac:dyDescent="0.25">
      <c r="A34" s="57" t="s">
        <v>218</v>
      </c>
      <c r="B34" s="54" t="s">
        <v>291</v>
      </c>
      <c r="C34" s="13" t="s">
        <v>220</v>
      </c>
      <c r="D34" s="110" t="s">
        <v>67</v>
      </c>
      <c r="E34" s="108" t="s">
        <v>402</v>
      </c>
      <c r="F34" s="178">
        <f t="shared" si="4"/>
        <v>1</v>
      </c>
      <c r="G34" s="182"/>
      <c r="H34" s="182"/>
      <c r="I34" s="182"/>
      <c r="J34" s="182"/>
      <c r="K34" s="183"/>
      <c r="L34" s="164"/>
      <c r="M34" s="164">
        <f>L34*Table1[[#This Row],[Weighting]]/5</f>
        <v>0</v>
      </c>
    </row>
    <row r="35" spans="1:13" ht="25.5" x14ac:dyDescent="0.25">
      <c r="A35" s="57" t="s">
        <v>218</v>
      </c>
      <c r="B35" s="54" t="s">
        <v>292</v>
      </c>
      <c r="C35" s="13" t="s">
        <v>222</v>
      </c>
      <c r="D35" s="75" t="s">
        <v>223</v>
      </c>
      <c r="E35" s="77" t="s">
        <v>482</v>
      </c>
      <c r="F35" s="178">
        <f t="shared" si="4"/>
        <v>1</v>
      </c>
      <c r="G35" s="182"/>
      <c r="H35" s="182"/>
      <c r="I35" s="182"/>
      <c r="J35" s="182"/>
      <c r="K35" s="183"/>
      <c r="M35" s="164">
        <f>L35*Table1[[#This Row],[Weighting]]/5</f>
        <v>0</v>
      </c>
    </row>
    <row r="36" spans="1:13" ht="51" x14ac:dyDescent="0.25">
      <c r="A36" s="57" t="s">
        <v>218</v>
      </c>
      <c r="B36" s="54" t="s">
        <v>293</v>
      </c>
      <c r="C36" s="13" t="s">
        <v>224</v>
      </c>
      <c r="D36" s="75" t="s">
        <v>223</v>
      </c>
      <c r="E36" s="77" t="s">
        <v>301</v>
      </c>
      <c r="F36" s="178">
        <f t="shared" si="4"/>
        <v>1</v>
      </c>
      <c r="G36" s="182"/>
      <c r="H36" s="182"/>
      <c r="I36" s="182"/>
      <c r="J36" s="182"/>
      <c r="K36" s="183"/>
      <c r="M36" s="164">
        <f>L36*Table1[[#This Row],[Weighting]]/5</f>
        <v>0</v>
      </c>
    </row>
    <row r="37" spans="1:13" ht="25.5" x14ac:dyDescent="0.25">
      <c r="A37" s="57" t="s">
        <v>218</v>
      </c>
      <c r="B37" s="54" t="s">
        <v>303</v>
      </c>
      <c r="C37" s="18" t="s">
        <v>188</v>
      </c>
      <c r="D37" s="16" t="s">
        <v>43</v>
      </c>
      <c r="E37" s="73" t="s">
        <v>252</v>
      </c>
      <c r="F37" s="178">
        <f t="shared" si="4"/>
        <v>1</v>
      </c>
      <c r="G37" s="182"/>
      <c r="H37" s="182"/>
      <c r="I37" s="182"/>
      <c r="J37" s="182"/>
      <c r="K37" s="183"/>
      <c r="M37" s="164">
        <f>L37*Table1[[#This Row],[Weighting]]/5</f>
        <v>0</v>
      </c>
    </row>
    <row r="38" spans="1:13" s="3" customFormat="1" x14ac:dyDescent="0.25">
      <c r="A38" s="57" t="s">
        <v>218</v>
      </c>
      <c r="B38" s="54" t="s">
        <v>401</v>
      </c>
      <c r="C38" s="18" t="s">
        <v>304</v>
      </c>
      <c r="D38" s="79" t="s">
        <v>43</v>
      </c>
      <c r="E38" s="73" t="s">
        <v>305</v>
      </c>
      <c r="F38" s="178">
        <f t="shared" si="4"/>
        <v>1</v>
      </c>
      <c r="G38" s="182"/>
      <c r="H38" s="182"/>
      <c r="I38" s="182"/>
      <c r="J38" s="182"/>
      <c r="K38" s="183"/>
      <c r="L38" s="164"/>
      <c r="M38" s="164">
        <f>L38*Table1[[#This Row],[Weighting]]/5</f>
        <v>0</v>
      </c>
    </row>
    <row r="39" spans="1:13" ht="38.25" x14ac:dyDescent="0.25">
      <c r="A39" s="19" t="s">
        <v>225</v>
      </c>
      <c r="B39" s="2" t="s">
        <v>294</v>
      </c>
      <c r="C39" s="13" t="s">
        <v>226</v>
      </c>
      <c r="D39" s="16" t="s">
        <v>43</v>
      </c>
      <c r="E39" s="73" t="s">
        <v>389</v>
      </c>
      <c r="F39" s="178">
        <f>3/12</f>
        <v>0.25</v>
      </c>
      <c r="G39" s="182"/>
      <c r="H39" s="182"/>
      <c r="I39" s="182"/>
      <c r="J39" s="182"/>
      <c r="K39" s="183"/>
      <c r="M39" s="164">
        <f>L39*Table1[[#This Row],[Weighting]]/5</f>
        <v>0</v>
      </c>
    </row>
    <row r="40" spans="1:13" s="3" customFormat="1" ht="38.25" x14ac:dyDescent="0.25">
      <c r="A40" s="19" t="s">
        <v>225</v>
      </c>
      <c r="B40" s="2" t="s">
        <v>387</v>
      </c>
      <c r="C40" s="107" t="s">
        <v>226</v>
      </c>
      <c r="D40" s="157" t="s">
        <v>67</v>
      </c>
      <c r="E40" s="158" t="s">
        <v>388</v>
      </c>
      <c r="F40" s="178">
        <f t="shared" ref="F40:F50" si="5">3/12</f>
        <v>0.25</v>
      </c>
      <c r="G40" s="182"/>
      <c r="H40" s="182"/>
      <c r="I40" s="182"/>
      <c r="J40" s="182"/>
      <c r="K40" s="183"/>
      <c r="L40" s="164"/>
      <c r="M40" s="164">
        <f>L40*Table1[[#This Row],[Weighting]]/5</f>
        <v>0</v>
      </c>
    </row>
    <row r="41" spans="1:13" s="3" customFormat="1" ht="25.5" x14ac:dyDescent="0.25">
      <c r="A41" s="19" t="s">
        <v>225</v>
      </c>
      <c r="B41" s="2" t="s">
        <v>295</v>
      </c>
      <c r="C41" s="13" t="s">
        <v>227</v>
      </c>
      <c r="D41" s="16" t="s">
        <v>43</v>
      </c>
      <c r="E41" s="159" t="s">
        <v>390</v>
      </c>
      <c r="F41" s="178">
        <f t="shared" si="5"/>
        <v>0.25</v>
      </c>
      <c r="G41" s="182"/>
      <c r="H41" s="182"/>
      <c r="I41" s="182"/>
      <c r="J41" s="182"/>
      <c r="K41" s="183"/>
      <c r="L41" s="164"/>
      <c r="M41" s="164">
        <f>L41*Table1[[#This Row],[Weighting]]/5</f>
        <v>0</v>
      </c>
    </row>
    <row r="42" spans="1:13" s="3" customFormat="1" ht="25.5" x14ac:dyDescent="0.25">
      <c r="A42" s="19" t="s">
        <v>225</v>
      </c>
      <c r="B42" s="2" t="s">
        <v>296</v>
      </c>
      <c r="C42" s="13" t="s">
        <v>227</v>
      </c>
      <c r="D42" s="16" t="s">
        <v>43</v>
      </c>
      <c r="E42" s="160" t="s">
        <v>391</v>
      </c>
      <c r="F42" s="178">
        <f t="shared" si="5"/>
        <v>0.25</v>
      </c>
      <c r="G42" s="182"/>
      <c r="H42" s="182"/>
      <c r="I42" s="182"/>
      <c r="J42" s="182"/>
      <c r="K42" s="183"/>
      <c r="L42" s="164"/>
      <c r="M42" s="164">
        <f>L42*Table1[[#This Row],[Weighting]]/5</f>
        <v>0</v>
      </c>
    </row>
    <row r="43" spans="1:13" s="3" customFormat="1" x14ac:dyDescent="0.25">
      <c r="A43" s="19" t="s">
        <v>225</v>
      </c>
      <c r="B43" s="2" t="s">
        <v>297</v>
      </c>
      <c r="C43" s="13" t="s">
        <v>227</v>
      </c>
      <c r="D43" s="16" t="s">
        <v>43</v>
      </c>
      <c r="E43" s="159" t="s">
        <v>392</v>
      </c>
      <c r="F43" s="178">
        <f t="shared" si="5"/>
        <v>0.25</v>
      </c>
      <c r="G43" s="182"/>
      <c r="H43" s="182"/>
      <c r="I43" s="182"/>
      <c r="J43" s="182"/>
      <c r="K43" s="183"/>
      <c r="L43" s="164"/>
      <c r="M43" s="164">
        <f>L43*Table1[[#This Row],[Weighting]]/5</f>
        <v>0</v>
      </c>
    </row>
    <row r="44" spans="1:13" s="3" customFormat="1" x14ac:dyDescent="0.25">
      <c r="A44" s="19" t="s">
        <v>225</v>
      </c>
      <c r="B44" s="2" t="s">
        <v>298</v>
      </c>
      <c r="C44" s="13" t="s">
        <v>227</v>
      </c>
      <c r="D44" s="16" t="s">
        <v>43</v>
      </c>
      <c r="E44" s="160" t="s">
        <v>393</v>
      </c>
      <c r="F44" s="178">
        <f t="shared" si="5"/>
        <v>0.25</v>
      </c>
      <c r="G44" s="182"/>
      <c r="H44" s="182"/>
      <c r="I44" s="182"/>
      <c r="J44" s="182"/>
      <c r="K44" s="183"/>
      <c r="L44" s="164"/>
      <c r="M44" s="164">
        <f>L44*Table1[[#This Row],[Weighting]]/5</f>
        <v>0</v>
      </c>
    </row>
    <row r="45" spans="1:13" s="3" customFormat="1" x14ac:dyDescent="0.25">
      <c r="A45" s="19" t="s">
        <v>225</v>
      </c>
      <c r="B45" s="2" t="s">
        <v>299</v>
      </c>
      <c r="C45" s="13" t="s">
        <v>227</v>
      </c>
      <c r="D45" s="16" t="s">
        <v>67</v>
      </c>
      <c r="E45" s="159" t="s">
        <v>394</v>
      </c>
      <c r="F45" s="178">
        <f t="shared" si="5"/>
        <v>0.25</v>
      </c>
      <c r="G45" s="182"/>
      <c r="H45" s="182"/>
      <c r="I45" s="182"/>
      <c r="J45" s="182"/>
      <c r="K45" s="183"/>
      <c r="L45" s="164"/>
      <c r="M45" s="164">
        <f>L45*Table1[[#This Row],[Weighting]]/5</f>
        <v>0</v>
      </c>
    </row>
    <row r="46" spans="1:13" ht="25.5" x14ac:dyDescent="0.25">
      <c r="A46" s="19" t="s">
        <v>225</v>
      </c>
      <c r="B46" s="2" t="s">
        <v>300</v>
      </c>
      <c r="C46" s="13" t="s">
        <v>228</v>
      </c>
      <c r="D46" s="16" t="s">
        <v>43</v>
      </c>
      <c r="E46" s="73" t="s">
        <v>229</v>
      </c>
      <c r="F46" s="178">
        <f t="shared" si="5"/>
        <v>0.25</v>
      </c>
      <c r="G46" s="182"/>
      <c r="H46" s="182"/>
      <c r="I46" s="182"/>
      <c r="J46" s="182"/>
      <c r="K46" s="183"/>
      <c r="M46" s="164">
        <f>L46*Table1[[#This Row],[Weighting]]/5</f>
        <v>0</v>
      </c>
    </row>
    <row r="47" spans="1:13" x14ac:dyDescent="0.25">
      <c r="A47" s="19" t="s">
        <v>225</v>
      </c>
      <c r="B47" s="2" t="s">
        <v>395</v>
      </c>
      <c r="C47" s="13" t="s">
        <v>230</v>
      </c>
      <c r="D47" s="16" t="s">
        <v>43</v>
      </c>
      <c r="E47" s="75" t="s">
        <v>385</v>
      </c>
      <c r="F47" s="178">
        <f t="shared" si="5"/>
        <v>0.25</v>
      </c>
      <c r="G47" s="182"/>
      <c r="H47" s="182"/>
      <c r="I47" s="182"/>
      <c r="J47" s="182"/>
      <c r="K47" s="183"/>
      <c r="M47" s="164">
        <f>L47*Table1[[#This Row],[Weighting]]/5</f>
        <v>0</v>
      </c>
    </row>
    <row r="48" spans="1:13" ht="15" customHeight="1" x14ac:dyDescent="0.25">
      <c r="A48" s="19" t="s">
        <v>225</v>
      </c>
      <c r="B48" s="2" t="s">
        <v>396</v>
      </c>
      <c r="C48" s="22" t="s">
        <v>231</v>
      </c>
      <c r="D48" s="16" t="s">
        <v>43</v>
      </c>
      <c r="E48" s="73" t="s">
        <v>232</v>
      </c>
      <c r="F48" s="178">
        <f t="shared" si="5"/>
        <v>0.25</v>
      </c>
      <c r="G48" s="182"/>
      <c r="H48" s="182"/>
      <c r="I48" s="182"/>
      <c r="J48" s="182"/>
      <c r="K48" s="183"/>
      <c r="M48" s="164">
        <f>L48*Table1[[#This Row],[Weighting]]/5</f>
        <v>0</v>
      </c>
    </row>
    <row r="49" spans="1:13" ht="80.25" customHeight="1" x14ac:dyDescent="0.25">
      <c r="A49" s="19" t="s">
        <v>225</v>
      </c>
      <c r="B49" s="2" t="s">
        <v>397</v>
      </c>
      <c r="C49" s="22" t="s">
        <v>233</v>
      </c>
      <c r="D49" s="16" t="s">
        <v>43</v>
      </c>
      <c r="E49" s="75" t="s">
        <v>386</v>
      </c>
      <c r="F49" s="178">
        <f t="shared" si="5"/>
        <v>0.25</v>
      </c>
      <c r="G49" s="182"/>
      <c r="H49" s="182"/>
      <c r="I49" s="182"/>
      <c r="J49" s="182"/>
      <c r="K49" s="183"/>
      <c r="M49" s="164">
        <f>L49*Table1[[#This Row],[Weighting]]/5</f>
        <v>0</v>
      </c>
    </row>
    <row r="50" spans="1:13" ht="25.5" x14ac:dyDescent="0.25">
      <c r="A50" s="19" t="s">
        <v>225</v>
      </c>
      <c r="B50" s="2" t="s">
        <v>398</v>
      </c>
      <c r="C50" s="22" t="s">
        <v>234</v>
      </c>
      <c r="D50" s="16" t="s">
        <v>43</v>
      </c>
      <c r="E50" s="73" t="s">
        <v>235</v>
      </c>
      <c r="F50" s="178">
        <f t="shared" si="5"/>
        <v>0.25</v>
      </c>
      <c r="G50" s="182"/>
      <c r="H50" s="182"/>
      <c r="I50" s="182"/>
      <c r="J50" s="182"/>
      <c r="K50" s="183"/>
      <c r="M50" s="164">
        <f>L50*Table1[[#This Row],[Weighting]]/5</f>
        <v>0</v>
      </c>
    </row>
  </sheetData>
  <sheetProtection algorithmName="SHA-512" hashValue="Ig1oAmoDMDDmEXp+faI6UfOfd4/QAM4SwvrPho50SJNo19gB1Yp+zckot17Qkzbe9yW6zjbqsnOkzCROhbhXpQ==" saltValue="49cRcDXnE/ouMvSIdcVeXQ==" spinCount="100000" sheet="1" objects="1" scenarios="1"/>
  <conditionalFormatting sqref="G3:J3">
    <cfRule type="duplicateValues" dxfId="103" priority="50"/>
  </conditionalFormatting>
  <conditionalFormatting sqref="G4:J4">
    <cfRule type="duplicateValues" dxfId="102" priority="49"/>
  </conditionalFormatting>
  <conditionalFormatting sqref="G5:J5">
    <cfRule type="duplicateValues" dxfId="101" priority="48"/>
  </conditionalFormatting>
  <conditionalFormatting sqref="G6:J6">
    <cfRule type="duplicateValues" dxfId="100" priority="47"/>
  </conditionalFormatting>
  <conditionalFormatting sqref="G7:J7">
    <cfRule type="duplicateValues" dxfId="99" priority="46"/>
  </conditionalFormatting>
  <conditionalFormatting sqref="G8:J8">
    <cfRule type="duplicateValues" dxfId="98" priority="44"/>
  </conditionalFormatting>
  <conditionalFormatting sqref="G9:J9">
    <cfRule type="duplicateValues" dxfId="97" priority="42"/>
  </conditionalFormatting>
  <conditionalFormatting sqref="G10:J10">
    <cfRule type="duplicateValues" dxfId="96" priority="41"/>
  </conditionalFormatting>
  <conditionalFormatting sqref="G11:J11">
    <cfRule type="duplicateValues" dxfId="95" priority="40"/>
  </conditionalFormatting>
  <conditionalFormatting sqref="G12:J12">
    <cfRule type="duplicateValues" dxfId="94" priority="39"/>
  </conditionalFormatting>
  <conditionalFormatting sqref="G13:J13">
    <cfRule type="duplicateValues" dxfId="93" priority="38"/>
  </conditionalFormatting>
  <conditionalFormatting sqref="G14:J14">
    <cfRule type="duplicateValues" dxfId="92" priority="37"/>
  </conditionalFormatting>
  <conditionalFormatting sqref="G15:J15">
    <cfRule type="duplicateValues" dxfId="91" priority="36"/>
  </conditionalFormatting>
  <conditionalFormatting sqref="G16:J16">
    <cfRule type="duplicateValues" dxfId="90" priority="35"/>
  </conditionalFormatting>
  <conditionalFormatting sqref="G17:J17">
    <cfRule type="duplicateValues" dxfId="89" priority="34"/>
  </conditionalFormatting>
  <conditionalFormatting sqref="G18:J18">
    <cfRule type="duplicateValues" dxfId="88" priority="33"/>
  </conditionalFormatting>
  <conditionalFormatting sqref="G19:J19">
    <cfRule type="duplicateValues" dxfId="87" priority="32"/>
  </conditionalFormatting>
  <conditionalFormatting sqref="G20:J20">
    <cfRule type="duplicateValues" dxfId="86" priority="31"/>
  </conditionalFormatting>
  <conditionalFormatting sqref="G21:J21">
    <cfRule type="duplicateValues" dxfId="85" priority="30"/>
  </conditionalFormatting>
  <conditionalFormatting sqref="G22:J22">
    <cfRule type="duplicateValues" dxfId="84" priority="29"/>
  </conditionalFormatting>
  <conditionalFormatting sqref="G23:J23">
    <cfRule type="duplicateValues" dxfId="83" priority="28"/>
  </conditionalFormatting>
  <conditionalFormatting sqref="G24:J24">
    <cfRule type="duplicateValues" dxfId="82" priority="27"/>
  </conditionalFormatting>
  <conditionalFormatting sqref="G25:J25">
    <cfRule type="duplicateValues" dxfId="81" priority="26"/>
  </conditionalFormatting>
  <conditionalFormatting sqref="G26:J26">
    <cfRule type="duplicateValues" dxfId="80" priority="25"/>
  </conditionalFormatting>
  <conditionalFormatting sqref="G27:J27">
    <cfRule type="duplicateValues" dxfId="79" priority="24"/>
  </conditionalFormatting>
  <conditionalFormatting sqref="G28:J28">
    <cfRule type="duplicateValues" dxfId="78" priority="23"/>
  </conditionalFormatting>
  <conditionalFormatting sqref="G29:J29">
    <cfRule type="duplicateValues" dxfId="77" priority="22"/>
  </conditionalFormatting>
  <conditionalFormatting sqref="G30:J30">
    <cfRule type="duplicateValues" dxfId="76" priority="21"/>
  </conditionalFormatting>
  <conditionalFormatting sqref="G31:J31">
    <cfRule type="duplicateValues" dxfId="75" priority="20"/>
  </conditionalFormatting>
  <conditionalFormatting sqref="G32:J32">
    <cfRule type="duplicateValues" dxfId="74" priority="19"/>
  </conditionalFormatting>
  <conditionalFormatting sqref="G33:J33">
    <cfRule type="duplicateValues" dxfId="73" priority="18"/>
  </conditionalFormatting>
  <conditionalFormatting sqref="G34:J34">
    <cfRule type="duplicateValues" dxfId="72" priority="17"/>
  </conditionalFormatting>
  <conditionalFormatting sqref="G35:J35">
    <cfRule type="duplicateValues" dxfId="71" priority="16"/>
  </conditionalFormatting>
  <conditionalFormatting sqref="G36:J36">
    <cfRule type="duplicateValues" dxfId="70" priority="15"/>
  </conditionalFormatting>
  <conditionalFormatting sqref="G37:J37">
    <cfRule type="duplicateValues" dxfId="69" priority="14"/>
  </conditionalFormatting>
  <conditionalFormatting sqref="G38:J38">
    <cfRule type="duplicateValues" dxfId="68" priority="13"/>
  </conditionalFormatting>
  <conditionalFormatting sqref="G39:J39">
    <cfRule type="duplicateValues" dxfId="67" priority="12"/>
  </conditionalFormatting>
  <conditionalFormatting sqref="G40:J40">
    <cfRule type="duplicateValues" dxfId="66" priority="11"/>
  </conditionalFormatting>
  <conditionalFormatting sqref="G41:J41">
    <cfRule type="duplicateValues" dxfId="65" priority="10"/>
  </conditionalFormatting>
  <conditionalFormatting sqref="G42:J42">
    <cfRule type="duplicateValues" dxfId="64" priority="9"/>
  </conditionalFormatting>
  <conditionalFormatting sqref="G43:J43">
    <cfRule type="duplicateValues" dxfId="63" priority="8"/>
  </conditionalFormatting>
  <conditionalFormatting sqref="G44:J44">
    <cfRule type="duplicateValues" dxfId="62" priority="7"/>
  </conditionalFormatting>
  <conditionalFormatting sqref="G45:J45">
    <cfRule type="duplicateValues" dxfId="61" priority="6"/>
  </conditionalFormatting>
  <conditionalFormatting sqref="G46:J46">
    <cfRule type="duplicateValues" dxfId="60" priority="5"/>
  </conditionalFormatting>
  <conditionalFormatting sqref="G47:J47">
    <cfRule type="duplicateValues" dxfId="59" priority="4"/>
  </conditionalFormatting>
  <conditionalFormatting sqref="G48:J48">
    <cfRule type="duplicateValues" dxfId="58" priority="3"/>
  </conditionalFormatting>
  <conditionalFormatting sqref="G49:J49">
    <cfRule type="duplicateValues" dxfId="57" priority="2"/>
  </conditionalFormatting>
  <conditionalFormatting sqref="G50:J50">
    <cfRule type="duplicateValues" dxfId="56" priority="1"/>
  </conditionalFormatting>
  <dataValidations count="2">
    <dataValidation type="whole" allowBlank="1" showInputMessage="1" showErrorMessage="1" sqref="L3:L50">
      <formula1>0</formula1>
      <formula2>5</formula2>
    </dataValidation>
    <dataValidation allowBlank="1" showInputMessage="1" showErrorMessage="1" promptTitle="Comment" prompt="Mandatory field" sqref="K3:K50"/>
  </dataValidations>
  <pageMargins left="0.75" right="0.75" top="1" bottom="1" header="0.5" footer="0.5"/>
  <pageSetup paperSize="8" scale="76" fitToHeight="0" orientation="landscape"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Requirement" prompt="Please enter an 'x' where applicable">
          <x14:formula1>
            <xm:f>Options!$A$1</xm:f>
          </x14:formula1>
          <xm:sqref>G3:J50</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M9"/>
  <sheetViews>
    <sheetView workbookViewId="0">
      <selection activeCell="G3" sqref="G3"/>
    </sheetView>
  </sheetViews>
  <sheetFormatPr defaultRowHeight="15" x14ac:dyDescent="0.25"/>
  <cols>
    <col min="1" max="1" width="25.42578125" style="48" customWidth="1"/>
    <col min="2" max="2" width="16" style="48" customWidth="1"/>
    <col min="3" max="3" width="34.42578125" style="48" customWidth="1"/>
    <col min="4" max="4" width="10.42578125" style="48" customWidth="1"/>
    <col min="5" max="5" width="82.85546875" style="48" customWidth="1"/>
    <col min="6" max="6" width="10.85546875" style="181" hidden="1" customWidth="1"/>
    <col min="7" max="7" width="10.28515625" style="48" customWidth="1"/>
    <col min="8" max="8" width="13" style="48" customWidth="1"/>
    <col min="9" max="9" width="13.5703125" style="48" customWidth="1"/>
    <col min="10" max="10" width="14.42578125" style="48" customWidth="1"/>
    <col min="11" max="11" width="47.28515625" style="48" customWidth="1"/>
    <col min="12" max="12" width="25.42578125" style="164" hidden="1" customWidth="1"/>
    <col min="13" max="13" width="13.5703125" style="164" hidden="1" customWidth="1"/>
    <col min="14" max="258" width="9.140625" style="48"/>
    <col min="259" max="259" width="13.85546875" style="48" customWidth="1"/>
    <col min="260" max="260" width="41.85546875" style="48" customWidth="1"/>
    <col min="261" max="261" width="78.85546875" style="48" customWidth="1"/>
    <col min="262" max="262" width="6.85546875" style="48" customWidth="1"/>
    <col min="263" max="264" width="10.85546875" style="48" customWidth="1"/>
    <col min="265" max="265" width="13.85546875" style="48" customWidth="1"/>
    <col min="266" max="266" width="10.85546875" style="48" customWidth="1"/>
    <col min="267" max="267" width="11.42578125" style="48" customWidth="1"/>
    <col min="268" max="514" width="9.140625" style="48"/>
    <col min="515" max="515" width="13.85546875" style="48" customWidth="1"/>
    <col min="516" max="516" width="41.85546875" style="48" customWidth="1"/>
    <col min="517" max="517" width="78.85546875" style="48" customWidth="1"/>
    <col min="518" max="518" width="6.85546875" style="48" customWidth="1"/>
    <col min="519" max="520" width="10.85546875" style="48" customWidth="1"/>
    <col min="521" max="521" width="13.85546875" style="48" customWidth="1"/>
    <col min="522" max="522" width="10.85546875" style="48" customWidth="1"/>
    <col min="523" max="523" width="11.42578125" style="48" customWidth="1"/>
    <col min="524" max="770" width="9.140625" style="48"/>
    <col min="771" max="771" width="13.85546875" style="48" customWidth="1"/>
    <col min="772" max="772" width="41.85546875" style="48" customWidth="1"/>
    <col min="773" max="773" width="78.85546875" style="48" customWidth="1"/>
    <col min="774" max="774" width="6.85546875" style="48" customWidth="1"/>
    <col min="775" max="776" width="10.85546875" style="48" customWidth="1"/>
    <col min="777" max="777" width="13.85546875" style="48" customWidth="1"/>
    <col min="778" max="778" width="10.85546875" style="48" customWidth="1"/>
    <col min="779" max="779" width="11.42578125" style="48" customWidth="1"/>
    <col min="780" max="1026" width="9.140625" style="48"/>
    <col min="1027" max="1027" width="13.85546875" style="48" customWidth="1"/>
    <col min="1028" max="1028" width="41.85546875" style="48" customWidth="1"/>
    <col min="1029" max="1029" width="78.85546875" style="48" customWidth="1"/>
    <col min="1030" max="1030" width="6.85546875" style="48" customWidth="1"/>
    <col min="1031" max="1032" width="10.85546875" style="48" customWidth="1"/>
    <col min="1033" max="1033" width="13.85546875" style="48" customWidth="1"/>
    <col min="1034" max="1034" width="10.85546875" style="48" customWidth="1"/>
    <col min="1035" max="1035" width="11.42578125" style="48" customWidth="1"/>
    <col min="1036" max="1282" width="9.140625" style="48"/>
    <col min="1283" max="1283" width="13.85546875" style="48" customWidth="1"/>
    <col min="1284" max="1284" width="41.85546875" style="48" customWidth="1"/>
    <col min="1285" max="1285" width="78.85546875" style="48" customWidth="1"/>
    <col min="1286" max="1286" width="6.85546875" style="48" customWidth="1"/>
    <col min="1287" max="1288" width="10.85546875" style="48" customWidth="1"/>
    <col min="1289" max="1289" width="13.85546875" style="48" customWidth="1"/>
    <col min="1290" max="1290" width="10.85546875" style="48" customWidth="1"/>
    <col min="1291" max="1291" width="11.42578125" style="48" customWidth="1"/>
    <col min="1292" max="1538" width="9.140625" style="48"/>
    <col min="1539" max="1539" width="13.85546875" style="48" customWidth="1"/>
    <col min="1540" max="1540" width="41.85546875" style="48" customWidth="1"/>
    <col min="1541" max="1541" width="78.85546875" style="48" customWidth="1"/>
    <col min="1542" max="1542" width="6.85546875" style="48" customWidth="1"/>
    <col min="1543" max="1544" width="10.85546875" style="48" customWidth="1"/>
    <col min="1545" max="1545" width="13.85546875" style="48" customWidth="1"/>
    <col min="1546" max="1546" width="10.85546875" style="48" customWidth="1"/>
    <col min="1547" max="1547" width="11.42578125" style="48" customWidth="1"/>
    <col min="1548" max="1794" width="9.140625" style="48"/>
    <col min="1795" max="1795" width="13.85546875" style="48" customWidth="1"/>
    <col min="1796" max="1796" width="41.85546875" style="48" customWidth="1"/>
    <col min="1797" max="1797" width="78.85546875" style="48" customWidth="1"/>
    <col min="1798" max="1798" width="6.85546875" style="48" customWidth="1"/>
    <col min="1799" max="1800" width="10.85546875" style="48" customWidth="1"/>
    <col min="1801" max="1801" width="13.85546875" style="48" customWidth="1"/>
    <col min="1802" max="1802" width="10.85546875" style="48" customWidth="1"/>
    <col min="1803" max="1803" width="11.42578125" style="48" customWidth="1"/>
    <col min="1804" max="2050" width="9.140625" style="48"/>
    <col min="2051" max="2051" width="13.85546875" style="48" customWidth="1"/>
    <col min="2052" max="2052" width="41.85546875" style="48" customWidth="1"/>
    <col min="2053" max="2053" width="78.85546875" style="48" customWidth="1"/>
    <col min="2054" max="2054" width="6.85546875" style="48" customWidth="1"/>
    <col min="2055" max="2056" width="10.85546875" style="48" customWidth="1"/>
    <col min="2057" max="2057" width="13.85546875" style="48" customWidth="1"/>
    <col min="2058" max="2058" width="10.85546875" style="48" customWidth="1"/>
    <col min="2059" max="2059" width="11.42578125" style="48" customWidth="1"/>
    <col min="2060" max="2306" width="9.140625" style="48"/>
    <col min="2307" max="2307" width="13.85546875" style="48" customWidth="1"/>
    <col min="2308" max="2308" width="41.85546875" style="48" customWidth="1"/>
    <col min="2309" max="2309" width="78.85546875" style="48" customWidth="1"/>
    <col min="2310" max="2310" width="6.85546875" style="48" customWidth="1"/>
    <col min="2311" max="2312" width="10.85546875" style="48" customWidth="1"/>
    <col min="2313" max="2313" width="13.85546875" style="48" customWidth="1"/>
    <col min="2314" max="2314" width="10.85546875" style="48" customWidth="1"/>
    <col min="2315" max="2315" width="11.42578125" style="48" customWidth="1"/>
    <col min="2316" max="2562" width="9.140625" style="48"/>
    <col min="2563" max="2563" width="13.85546875" style="48" customWidth="1"/>
    <col min="2564" max="2564" width="41.85546875" style="48" customWidth="1"/>
    <col min="2565" max="2565" width="78.85546875" style="48" customWidth="1"/>
    <col min="2566" max="2566" width="6.85546875" style="48" customWidth="1"/>
    <col min="2567" max="2568" width="10.85546875" style="48" customWidth="1"/>
    <col min="2569" max="2569" width="13.85546875" style="48" customWidth="1"/>
    <col min="2570" max="2570" width="10.85546875" style="48" customWidth="1"/>
    <col min="2571" max="2571" width="11.42578125" style="48" customWidth="1"/>
    <col min="2572" max="2818" width="9.140625" style="48"/>
    <col min="2819" max="2819" width="13.85546875" style="48" customWidth="1"/>
    <col min="2820" max="2820" width="41.85546875" style="48" customWidth="1"/>
    <col min="2821" max="2821" width="78.85546875" style="48" customWidth="1"/>
    <col min="2822" max="2822" width="6.85546875" style="48" customWidth="1"/>
    <col min="2823" max="2824" width="10.85546875" style="48" customWidth="1"/>
    <col min="2825" max="2825" width="13.85546875" style="48" customWidth="1"/>
    <col min="2826" max="2826" width="10.85546875" style="48" customWidth="1"/>
    <col min="2827" max="2827" width="11.42578125" style="48" customWidth="1"/>
    <col min="2828" max="3074" width="9.140625" style="48"/>
    <col min="3075" max="3075" width="13.85546875" style="48" customWidth="1"/>
    <col min="3076" max="3076" width="41.85546875" style="48" customWidth="1"/>
    <col min="3077" max="3077" width="78.85546875" style="48" customWidth="1"/>
    <col min="3078" max="3078" width="6.85546875" style="48" customWidth="1"/>
    <col min="3079" max="3080" width="10.85546875" style="48" customWidth="1"/>
    <col min="3081" max="3081" width="13.85546875" style="48" customWidth="1"/>
    <col min="3082" max="3082" width="10.85546875" style="48" customWidth="1"/>
    <col min="3083" max="3083" width="11.42578125" style="48" customWidth="1"/>
    <col min="3084" max="3330" width="9.140625" style="48"/>
    <col min="3331" max="3331" width="13.85546875" style="48" customWidth="1"/>
    <col min="3332" max="3332" width="41.85546875" style="48" customWidth="1"/>
    <col min="3333" max="3333" width="78.85546875" style="48" customWidth="1"/>
    <col min="3334" max="3334" width="6.85546875" style="48" customWidth="1"/>
    <col min="3335" max="3336" width="10.85546875" style="48" customWidth="1"/>
    <col min="3337" max="3337" width="13.85546875" style="48" customWidth="1"/>
    <col min="3338" max="3338" width="10.85546875" style="48" customWidth="1"/>
    <col min="3339" max="3339" width="11.42578125" style="48" customWidth="1"/>
    <col min="3340" max="3586" width="9.140625" style="48"/>
    <col min="3587" max="3587" width="13.85546875" style="48" customWidth="1"/>
    <col min="3588" max="3588" width="41.85546875" style="48" customWidth="1"/>
    <col min="3589" max="3589" width="78.85546875" style="48" customWidth="1"/>
    <col min="3590" max="3590" width="6.85546875" style="48" customWidth="1"/>
    <col min="3591" max="3592" width="10.85546875" style="48" customWidth="1"/>
    <col min="3593" max="3593" width="13.85546875" style="48" customWidth="1"/>
    <col min="3594" max="3594" width="10.85546875" style="48" customWidth="1"/>
    <col min="3595" max="3595" width="11.42578125" style="48" customWidth="1"/>
    <col min="3596" max="3842" width="9.140625" style="48"/>
    <col min="3843" max="3843" width="13.85546875" style="48" customWidth="1"/>
    <col min="3844" max="3844" width="41.85546875" style="48" customWidth="1"/>
    <col min="3845" max="3845" width="78.85546875" style="48" customWidth="1"/>
    <col min="3846" max="3846" width="6.85546875" style="48" customWidth="1"/>
    <col min="3847" max="3848" width="10.85546875" style="48" customWidth="1"/>
    <col min="3849" max="3849" width="13.85546875" style="48" customWidth="1"/>
    <col min="3850" max="3850" width="10.85546875" style="48" customWidth="1"/>
    <col min="3851" max="3851" width="11.42578125" style="48" customWidth="1"/>
    <col min="3852" max="4098" width="9.140625" style="48"/>
    <col min="4099" max="4099" width="13.85546875" style="48" customWidth="1"/>
    <col min="4100" max="4100" width="41.85546875" style="48" customWidth="1"/>
    <col min="4101" max="4101" width="78.85546875" style="48" customWidth="1"/>
    <col min="4102" max="4102" width="6.85546875" style="48" customWidth="1"/>
    <col min="4103" max="4104" width="10.85546875" style="48" customWidth="1"/>
    <col min="4105" max="4105" width="13.85546875" style="48" customWidth="1"/>
    <col min="4106" max="4106" width="10.85546875" style="48" customWidth="1"/>
    <col min="4107" max="4107" width="11.42578125" style="48" customWidth="1"/>
    <col min="4108" max="4354" width="9.140625" style="48"/>
    <col min="4355" max="4355" width="13.85546875" style="48" customWidth="1"/>
    <col min="4356" max="4356" width="41.85546875" style="48" customWidth="1"/>
    <col min="4357" max="4357" width="78.85546875" style="48" customWidth="1"/>
    <col min="4358" max="4358" width="6.85546875" style="48" customWidth="1"/>
    <col min="4359" max="4360" width="10.85546875" style="48" customWidth="1"/>
    <col min="4361" max="4361" width="13.85546875" style="48" customWidth="1"/>
    <col min="4362" max="4362" width="10.85546875" style="48" customWidth="1"/>
    <col min="4363" max="4363" width="11.42578125" style="48" customWidth="1"/>
    <col min="4364" max="4610" width="9.140625" style="48"/>
    <col min="4611" max="4611" width="13.85546875" style="48" customWidth="1"/>
    <col min="4612" max="4612" width="41.85546875" style="48" customWidth="1"/>
    <col min="4613" max="4613" width="78.85546875" style="48" customWidth="1"/>
    <col min="4614" max="4614" width="6.85546875" style="48" customWidth="1"/>
    <col min="4615" max="4616" width="10.85546875" style="48" customWidth="1"/>
    <col min="4617" max="4617" width="13.85546875" style="48" customWidth="1"/>
    <col min="4618" max="4618" width="10.85546875" style="48" customWidth="1"/>
    <col min="4619" max="4619" width="11.42578125" style="48" customWidth="1"/>
    <col min="4620" max="4866" width="9.140625" style="48"/>
    <col min="4867" max="4867" width="13.85546875" style="48" customWidth="1"/>
    <col min="4868" max="4868" width="41.85546875" style="48" customWidth="1"/>
    <col min="4869" max="4869" width="78.85546875" style="48" customWidth="1"/>
    <col min="4870" max="4870" width="6.85546875" style="48" customWidth="1"/>
    <col min="4871" max="4872" width="10.85546875" style="48" customWidth="1"/>
    <col min="4873" max="4873" width="13.85546875" style="48" customWidth="1"/>
    <col min="4874" max="4874" width="10.85546875" style="48" customWidth="1"/>
    <col min="4875" max="4875" width="11.42578125" style="48" customWidth="1"/>
    <col min="4876" max="5122" width="9.140625" style="48"/>
    <col min="5123" max="5123" width="13.85546875" style="48" customWidth="1"/>
    <col min="5124" max="5124" width="41.85546875" style="48" customWidth="1"/>
    <col min="5125" max="5125" width="78.85546875" style="48" customWidth="1"/>
    <col min="5126" max="5126" width="6.85546875" style="48" customWidth="1"/>
    <col min="5127" max="5128" width="10.85546875" style="48" customWidth="1"/>
    <col min="5129" max="5129" width="13.85546875" style="48" customWidth="1"/>
    <col min="5130" max="5130" width="10.85546875" style="48" customWidth="1"/>
    <col min="5131" max="5131" width="11.42578125" style="48" customWidth="1"/>
    <col min="5132" max="5378" width="9.140625" style="48"/>
    <col min="5379" max="5379" width="13.85546875" style="48" customWidth="1"/>
    <col min="5380" max="5380" width="41.85546875" style="48" customWidth="1"/>
    <col min="5381" max="5381" width="78.85546875" style="48" customWidth="1"/>
    <col min="5382" max="5382" width="6.85546875" style="48" customWidth="1"/>
    <col min="5383" max="5384" width="10.85546875" style="48" customWidth="1"/>
    <col min="5385" max="5385" width="13.85546875" style="48" customWidth="1"/>
    <col min="5386" max="5386" width="10.85546875" style="48" customWidth="1"/>
    <col min="5387" max="5387" width="11.42578125" style="48" customWidth="1"/>
    <col min="5388" max="5634" width="9.140625" style="48"/>
    <col min="5635" max="5635" width="13.85546875" style="48" customWidth="1"/>
    <col min="5636" max="5636" width="41.85546875" style="48" customWidth="1"/>
    <col min="5637" max="5637" width="78.85546875" style="48" customWidth="1"/>
    <col min="5638" max="5638" width="6.85546875" style="48" customWidth="1"/>
    <col min="5639" max="5640" width="10.85546875" style="48" customWidth="1"/>
    <col min="5641" max="5641" width="13.85546875" style="48" customWidth="1"/>
    <col min="5642" max="5642" width="10.85546875" style="48" customWidth="1"/>
    <col min="5643" max="5643" width="11.42578125" style="48" customWidth="1"/>
    <col min="5644" max="5890" width="9.140625" style="48"/>
    <col min="5891" max="5891" width="13.85546875" style="48" customWidth="1"/>
    <col min="5892" max="5892" width="41.85546875" style="48" customWidth="1"/>
    <col min="5893" max="5893" width="78.85546875" style="48" customWidth="1"/>
    <col min="5894" max="5894" width="6.85546875" style="48" customWidth="1"/>
    <col min="5895" max="5896" width="10.85546875" style="48" customWidth="1"/>
    <col min="5897" max="5897" width="13.85546875" style="48" customWidth="1"/>
    <col min="5898" max="5898" width="10.85546875" style="48" customWidth="1"/>
    <col min="5899" max="5899" width="11.42578125" style="48" customWidth="1"/>
    <col min="5900" max="6146" width="9.140625" style="48"/>
    <col min="6147" max="6147" width="13.85546875" style="48" customWidth="1"/>
    <col min="6148" max="6148" width="41.85546875" style="48" customWidth="1"/>
    <col min="6149" max="6149" width="78.85546875" style="48" customWidth="1"/>
    <col min="6150" max="6150" width="6.85546875" style="48" customWidth="1"/>
    <col min="6151" max="6152" width="10.85546875" style="48" customWidth="1"/>
    <col min="6153" max="6153" width="13.85546875" style="48" customWidth="1"/>
    <col min="6154" max="6154" width="10.85546875" style="48" customWidth="1"/>
    <col min="6155" max="6155" width="11.42578125" style="48" customWidth="1"/>
    <col min="6156" max="6402" width="9.140625" style="48"/>
    <col min="6403" max="6403" width="13.85546875" style="48" customWidth="1"/>
    <col min="6404" max="6404" width="41.85546875" style="48" customWidth="1"/>
    <col min="6405" max="6405" width="78.85546875" style="48" customWidth="1"/>
    <col min="6406" max="6406" width="6.85546875" style="48" customWidth="1"/>
    <col min="6407" max="6408" width="10.85546875" style="48" customWidth="1"/>
    <col min="6409" max="6409" width="13.85546875" style="48" customWidth="1"/>
    <col min="6410" max="6410" width="10.85546875" style="48" customWidth="1"/>
    <col min="6411" max="6411" width="11.42578125" style="48" customWidth="1"/>
    <col min="6412" max="6658" width="9.140625" style="48"/>
    <col min="6659" max="6659" width="13.85546875" style="48" customWidth="1"/>
    <col min="6660" max="6660" width="41.85546875" style="48" customWidth="1"/>
    <col min="6661" max="6661" width="78.85546875" style="48" customWidth="1"/>
    <col min="6662" max="6662" width="6.85546875" style="48" customWidth="1"/>
    <col min="6663" max="6664" width="10.85546875" style="48" customWidth="1"/>
    <col min="6665" max="6665" width="13.85546875" style="48" customWidth="1"/>
    <col min="6666" max="6666" width="10.85546875" style="48" customWidth="1"/>
    <col min="6667" max="6667" width="11.42578125" style="48" customWidth="1"/>
    <col min="6668" max="6914" width="9.140625" style="48"/>
    <col min="6915" max="6915" width="13.85546875" style="48" customWidth="1"/>
    <col min="6916" max="6916" width="41.85546875" style="48" customWidth="1"/>
    <col min="6917" max="6917" width="78.85546875" style="48" customWidth="1"/>
    <col min="6918" max="6918" width="6.85546875" style="48" customWidth="1"/>
    <col min="6919" max="6920" width="10.85546875" style="48" customWidth="1"/>
    <col min="6921" max="6921" width="13.85546875" style="48" customWidth="1"/>
    <col min="6922" max="6922" width="10.85546875" style="48" customWidth="1"/>
    <col min="6923" max="6923" width="11.42578125" style="48" customWidth="1"/>
    <col min="6924" max="7170" width="9.140625" style="48"/>
    <col min="7171" max="7171" width="13.85546875" style="48" customWidth="1"/>
    <col min="7172" max="7172" width="41.85546875" style="48" customWidth="1"/>
    <col min="7173" max="7173" width="78.85546875" style="48" customWidth="1"/>
    <col min="7174" max="7174" width="6.85546875" style="48" customWidth="1"/>
    <col min="7175" max="7176" width="10.85546875" style="48" customWidth="1"/>
    <col min="7177" max="7177" width="13.85546875" style="48" customWidth="1"/>
    <col min="7178" max="7178" width="10.85546875" style="48" customWidth="1"/>
    <col min="7179" max="7179" width="11.42578125" style="48" customWidth="1"/>
    <col min="7180" max="7426" width="9.140625" style="48"/>
    <col min="7427" max="7427" width="13.85546875" style="48" customWidth="1"/>
    <col min="7428" max="7428" width="41.85546875" style="48" customWidth="1"/>
    <col min="7429" max="7429" width="78.85546875" style="48" customWidth="1"/>
    <col min="7430" max="7430" width="6.85546875" style="48" customWidth="1"/>
    <col min="7431" max="7432" width="10.85546875" style="48" customWidth="1"/>
    <col min="7433" max="7433" width="13.85546875" style="48" customWidth="1"/>
    <col min="7434" max="7434" width="10.85546875" style="48" customWidth="1"/>
    <col min="7435" max="7435" width="11.42578125" style="48" customWidth="1"/>
    <col min="7436" max="7682" width="9.140625" style="48"/>
    <col min="7683" max="7683" width="13.85546875" style="48" customWidth="1"/>
    <col min="7684" max="7684" width="41.85546875" style="48" customWidth="1"/>
    <col min="7685" max="7685" width="78.85546875" style="48" customWidth="1"/>
    <col min="7686" max="7686" width="6.85546875" style="48" customWidth="1"/>
    <col min="7687" max="7688" width="10.85546875" style="48" customWidth="1"/>
    <col min="7689" max="7689" width="13.85546875" style="48" customWidth="1"/>
    <col min="7690" max="7690" width="10.85546875" style="48" customWidth="1"/>
    <col min="7691" max="7691" width="11.42578125" style="48" customWidth="1"/>
    <col min="7692" max="7938" width="9.140625" style="48"/>
    <col min="7939" max="7939" width="13.85546875" style="48" customWidth="1"/>
    <col min="7940" max="7940" width="41.85546875" style="48" customWidth="1"/>
    <col min="7941" max="7941" width="78.85546875" style="48" customWidth="1"/>
    <col min="7942" max="7942" width="6.85546875" style="48" customWidth="1"/>
    <col min="7943" max="7944" width="10.85546875" style="48" customWidth="1"/>
    <col min="7945" max="7945" width="13.85546875" style="48" customWidth="1"/>
    <col min="7946" max="7946" width="10.85546875" style="48" customWidth="1"/>
    <col min="7947" max="7947" width="11.42578125" style="48" customWidth="1"/>
    <col min="7948" max="8194" width="9.140625" style="48"/>
    <col min="8195" max="8195" width="13.85546875" style="48" customWidth="1"/>
    <col min="8196" max="8196" width="41.85546875" style="48" customWidth="1"/>
    <col min="8197" max="8197" width="78.85546875" style="48" customWidth="1"/>
    <col min="8198" max="8198" width="6.85546875" style="48" customWidth="1"/>
    <col min="8199" max="8200" width="10.85546875" style="48" customWidth="1"/>
    <col min="8201" max="8201" width="13.85546875" style="48" customWidth="1"/>
    <col min="8202" max="8202" width="10.85546875" style="48" customWidth="1"/>
    <col min="8203" max="8203" width="11.42578125" style="48" customWidth="1"/>
    <col min="8204" max="8450" width="9.140625" style="48"/>
    <col min="8451" max="8451" width="13.85546875" style="48" customWidth="1"/>
    <col min="8452" max="8452" width="41.85546875" style="48" customWidth="1"/>
    <col min="8453" max="8453" width="78.85546875" style="48" customWidth="1"/>
    <col min="8454" max="8454" width="6.85546875" style="48" customWidth="1"/>
    <col min="8455" max="8456" width="10.85546875" style="48" customWidth="1"/>
    <col min="8457" max="8457" width="13.85546875" style="48" customWidth="1"/>
    <col min="8458" max="8458" width="10.85546875" style="48" customWidth="1"/>
    <col min="8459" max="8459" width="11.42578125" style="48" customWidth="1"/>
    <col min="8460" max="8706" width="9.140625" style="48"/>
    <col min="8707" max="8707" width="13.85546875" style="48" customWidth="1"/>
    <col min="8708" max="8708" width="41.85546875" style="48" customWidth="1"/>
    <col min="8709" max="8709" width="78.85546875" style="48" customWidth="1"/>
    <col min="8710" max="8710" width="6.85546875" style="48" customWidth="1"/>
    <col min="8711" max="8712" width="10.85546875" style="48" customWidth="1"/>
    <col min="8713" max="8713" width="13.85546875" style="48" customWidth="1"/>
    <col min="8714" max="8714" width="10.85546875" style="48" customWidth="1"/>
    <col min="8715" max="8715" width="11.42578125" style="48" customWidth="1"/>
    <col min="8716" max="8962" width="9.140625" style="48"/>
    <col min="8963" max="8963" width="13.85546875" style="48" customWidth="1"/>
    <col min="8964" max="8964" width="41.85546875" style="48" customWidth="1"/>
    <col min="8965" max="8965" width="78.85546875" style="48" customWidth="1"/>
    <col min="8966" max="8966" width="6.85546875" style="48" customWidth="1"/>
    <col min="8967" max="8968" width="10.85546875" style="48" customWidth="1"/>
    <col min="8969" max="8969" width="13.85546875" style="48" customWidth="1"/>
    <col min="8970" max="8970" width="10.85546875" style="48" customWidth="1"/>
    <col min="8971" max="8971" width="11.42578125" style="48" customWidth="1"/>
    <col min="8972" max="9218" width="9.140625" style="48"/>
    <col min="9219" max="9219" width="13.85546875" style="48" customWidth="1"/>
    <col min="9220" max="9220" width="41.85546875" style="48" customWidth="1"/>
    <col min="9221" max="9221" width="78.85546875" style="48" customWidth="1"/>
    <col min="9222" max="9222" width="6.85546875" style="48" customWidth="1"/>
    <col min="9223" max="9224" width="10.85546875" style="48" customWidth="1"/>
    <col min="9225" max="9225" width="13.85546875" style="48" customWidth="1"/>
    <col min="9226" max="9226" width="10.85546875" style="48" customWidth="1"/>
    <col min="9227" max="9227" width="11.42578125" style="48" customWidth="1"/>
    <col min="9228" max="9474" width="9.140625" style="48"/>
    <col min="9475" max="9475" width="13.85546875" style="48" customWidth="1"/>
    <col min="9476" max="9476" width="41.85546875" style="48" customWidth="1"/>
    <col min="9477" max="9477" width="78.85546875" style="48" customWidth="1"/>
    <col min="9478" max="9478" width="6.85546875" style="48" customWidth="1"/>
    <col min="9479" max="9480" width="10.85546875" style="48" customWidth="1"/>
    <col min="9481" max="9481" width="13.85546875" style="48" customWidth="1"/>
    <col min="9482" max="9482" width="10.85546875" style="48" customWidth="1"/>
    <col min="9483" max="9483" width="11.42578125" style="48" customWidth="1"/>
    <col min="9484" max="9730" width="9.140625" style="48"/>
    <col min="9731" max="9731" width="13.85546875" style="48" customWidth="1"/>
    <col min="9732" max="9732" width="41.85546875" style="48" customWidth="1"/>
    <col min="9733" max="9733" width="78.85546875" style="48" customWidth="1"/>
    <col min="9734" max="9734" width="6.85546875" style="48" customWidth="1"/>
    <col min="9735" max="9736" width="10.85546875" style="48" customWidth="1"/>
    <col min="9737" max="9737" width="13.85546875" style="48" customWidth="1"/>
    <col min="9738" max="9738" width="10.85546875" style="48" customWidth="1"/>
    <col min="9739" max="9739" width="11.42578125" style="48" customWidth="1"/>
    <col min="9740" max="9986" width="9.140625" style="48"/>
    <col min="9987" max="9987" width="13.85546875" style="48" customWidth="1"/>
    <col min="9988" max="9988" width="41.85546875" style="48" customWidth="1"/>
    <col min="9989" max="9989" width="78.85546875" style="48" customWidth="1"/>
    <col min="9990" max="9990" width="6.85546875" style="48" customWidth="1"/>
    <col min="9991" max="9992" width="10.85546875" style="48" customWidth="1"/>
    <col min="9993" max="9993" width="13.85546875" style="48" customWidth="1"/>
    <col min="9994" max="9994" width="10.85546875" style="48" customWidth="1"/>
    <col min="9995" max="9995" width="11.42578125" style="48" customWidth="1"/>
    <col min="9996" max="10242" width="9.140625" style="48"/>
    <col min="10243" max="10243" width="13.85546875" style="48" customWidth="1"/>
    <col min="10244" max="10244" width="41.85546875" style="48" customWidth="1"/>
    <col min="10245" max="10245" width="78.85546875" style="48" customWidth="1"/>
    <col min="10246" max="10246" width="6.85546875" style="48" customWidth="1"/>
    <col min="10247" max="10248" width="10.85546875" style="48" customWidth="1"/>
    <col min="10249" max="10249" width="13.85546875" style="48" customWidth="1"/>
    <col min="10250" max="10250" width="10.85546875" style="48" customWidth="1"/>
    <col min="10251" max="10251" width="11.42578125" style="48" customWidth="1"/>
    <col min="10252" max="10498" width="9.140625" style="48"/>
    <col min="10499" max="10499" width="13.85546875" style="48" customWidth="1"/>
    <col min="10500" max="10500" width="41.85546875" style="48" customWidth="1"/>
    <col min="10501" max="10501" width="78.85546875" style="48" customWidth="1"/>
    <col min="10502" max="10502" width="6.85546875" style="48" customWidth="1"/>
    <col min="10503" max="10504" width="10.85546875" style="48" customWidth="1"/>
    <col min="10505" max="10505" width="13.85546875" style="48" customWidth="1"/>
    <col min="10506" max="10506" width="10.85546875" style="48" customWidth="1"/>
    <col min="10507" max="10507" width="11.42578125" style="48" customWidth="1"/>
    <col min="10508" max="10754" width="9.140625" style="48"/>
    <col min="10755" max="10755" width="13.85546875" style="48" customWidth="1"/>
    <col min="10756" max="10756" width="41.85546875" style="48" customWidth="1"/>
    <col min="10757" max="10757" width="78.85546875" style="48" customWidth="1"/>
    <col min="10758" max="10758" width="6.85546875" style="48" customWidth="1"/>
    <col min="10759" max="10760" width="10.85546875" style="48" customWidth="1"/>
    <col min="10761" max="10761" width="13.85546875" style="48" customWidth="1"/>
    <col min="10762" max="10762" width="10.85546875" style="48" customWidth="1"/>
    <col min="10763" max="10763" width="11.42578125" style="48" customWidth="1"/>
    <col min="10764" max="11010" width="9.140625" style="48"/>
    <col min="11011" max="11011" width="13.85546875" style="48" customWidth="1"/>
    <col min="11012" max="11012" width="41.85546875" style="48" customWidth="1"/>
    <col min="11013" max="11013" width="78.85546875" style="48" customWidth="1"/>
    <col min="11014" max="11014" width="6.85546875" style="48" customWidth="1"/>
    <col min="11015" max="11016" width="10.85546875" style="48" customWidth="1"/>
    <col min="11017" max="11017" width="13.85546875" style="48" customWidth="1"/>
    <col min="11018" max="11018" width="10.85546875" style="48" customWidth="1"/>
    <col min="11019" max="11019" width="11.42578125" style="48" customWidth="1"/>
    <col min="11020" max="11266" width="9.140625" style="48"/>
    <col min="11267" max="11267" width="13.85546875" style="48" customWidth="1"/>
    <col min="11268" max="11268" width="41.85546875" style="48" customWidth="1"/>
    <col min="11269" max="11269" width="78.85546875" style="48" customWidth="1"/>
    <col min="11270" max="11270" width="6.85546875" style="48" customWidth="1"/>
    <col min="11271" max="11272" width="10.85546875" style="48" customWidth="1"/>
    <col min="11273" max="11273" width="13.85546875" style="48" customWidth="1"/>
    <col min="11274" max="11274" width="10.85546875" style="48" customWidth="1"/>
    <col min="11275" max="11275" width="11.42578125" style="48" customWidth="1"/>
    <col min="11276" max="11522" width="9.140625" style="48"/>
    <col min="11523" max="11523" width="13.85546875" style="48" customWidth="1"/>
    <col min="11524" max="11524" width="41.85546875" style="48" customWidth="1"/>
    <col min="11525" max="11525" width="78.85546875" style="48" customWidth="1"/>
    <col min="11526" max="11526" width="6.85546875" style="48" customWidth="1"/>
    <col min="11527" max="11528" width="10.85546875" style="48" customWidth="1"/>
    <col min="11529" max="11529" width="13.85546875" style="48" customWidth="1"/>
    <col min="11530" max="11530" width="10.85546875" style="48" customWidth="1"/>
    <col min="11531" max="11531" width="11.42578125" style="48" customWidth="1"/>
    <col min="11532" max="11778" width="9.140625" style="48"/>
    <col min="11779" max="11779" width="13.85546875" style="48" customWidth="1"/>
    <col min="11780" max="11780" width="41.85546875" style="48" customWidth="1"/>
    <col min="11781" max="11781" width="78.85546875" style="48" customWidth="1"/>
    <col min="11782" max="11782" width="6.85546875" style="48" customWidth="1"/>
    <col min="11783" max="11784" width="10.85546875" style="48" customWidth="1"/>
    <col min="11785" max="11785" width="13.85546875" style="48" customWidth="1"/>
    <col min="11786" max="11786" width="10.85546875" style="48" customWidth="1"/>
    <col min="11787" max="11787" width="11.42578125" style="48" customWidth="1"/>
    <col min="11788" max="12034" width="9.140625" style="48"/>
    <col min="12035" max="12035" width="13.85546875" style="48" customWidth="1"/>
    <col min="12036" max="12036" width="41.85546875" style="48" customWidth="1"/>
    <col min="12037" max="12037" width="78.85546875" style="48" customWidth="1"/>
    <col min="12038" max="12038" width="6.85546875" style="48" customWidth="1"/>
    <col min="12039" max="12040" width="10.85546875" style="48" customWidth="1"/>
    <col min="12041" max="12041" width="13.85546875" style="48" customWidth="1"/>
    <col min="12042" max="12042" width="10.85546875" style="48" customWidth="1"/>
    <col min="12043" max="12043" width="11.42578125" style="48" customWidth="1"/>
    <col min="12044" max="12290" width="9.140625" style="48"/>
    <col min="12291" max="12291" width="13.85546875" style="48" customWidth="1"/>
    <col min="12292" max="12292" width="41.85546875" style="48" customWidth="1"/>
    <col min="12293" max="12293" width="78.85546875" style="48" customWidth="1"/>
    <col min="12294" max="12294" width="6.85546875" style="48" customWidth="1"/>
    <col min="12295" max="12296" width="10.85546875" style="48" customWidth="1"/>
    <col min="12297" max="12297" width="13.85546875" style="48" customWidth="1"/>
    <col min="12298" max="12298" width="10.85546875" style="48" customWidth="1"/>
    <col min="12299" max="12299" width="11.42578125" style="48" customWidth="1"/>
    <col min="12300" max="12546" width="9.140625" style="48"/>
    <col min="12547" max="12547" width="13.85546875" style="48" customWidth="1"/>
    <col min="12548" max="12548" width="41.85546875" style="48" customWidth="1"/>
    <col min="12549" max="12549" width="78.85546875" style="48" customWidth="1"/>
    <col min="12550" max="12550" width="6.85546875" style="48" customWidth="1"/>
    <col min="12551" max="12552" width="10.85546875" style="48" customWidth="1"/>
    <col min="12553" max="12553" width="13.85546875" style="48" customWidth="1"/>
    <col min="12554" max="12554" width="10.85546875" style="48" customWidth="1"/>
    <col min="12555" max="12555" width="11.42578125" style="48" customWidth="1"/>
    <col min="12556" max="12802" width="9.140625" style="48"/>
    <col min="12803" max="12803" width="13.85546875" style="48" customWidth="1"/>
    <col min="12804" max="12804" width="41.85546875" style="48" customWidth="1"/>
    <col min="12805" max="12805" width="78.85546875" style="48" customWidth="1"/>
    <col min="12806" max="12806" width="6.85546875" style="48" customWidth="1"/>
    <col min="12807" max="12808" width="10.85546875" style="48" customWidth="1"/>
    <col min="12809" max="12809" width="13.85546875" style="48" customWidth="1"/>
    <col min="12810" max="12810" width="10.85546875" style="48" customWidth="1"/>
    <col min="12811" max="12811" width="11.42578125" style="48" customWidth="1"/>
    <col min="12812" max="13058" width="9.140625" style="48"/>
    <col min="13059" max="13059" width="13.85546875" style="48" customWidth="1"/>
    <col min="13060" max="13060" width="41.85546875" style="48" customWidth="1"/>
    <col min="13061" max="13061" width="78.85546875" style="48" customWidth="1"/>
    <col min="13062" max="13062" width="6.85546875" style="48" customWidth="1"/>
    <col min="13063" max="13064" width="10.85546875" style="48" customWidth="1"/>
    <col min="13065" max="13065" width="13.85546875" style="48" customWidth="1"/>
    <col min="13066" max="13066" width="10.85546875" style="48" customWidth="1"/>
    <col min="13067" max="13067" width="11.42578125" style="48" customWidth="1"/>
    <col min="13068" max="13314" width="9.140625" style="48"/>
    <col min="13315" max="13315" width="13.85546875" style="48" customWidth="1"/>
    <col min="13316" max="13316" width="41.85546875" style="48" customWidth="1"/>
    <col min="13317" max="13317" width="78.85546875" style="48" customWidth="1"/>
    <col min="13318" max="13318" width="6.85546875" style="48" customWidth="1"/>
    <col min="13319" max="13320" width="10.85546875" style="48" customWidth="1"/>
    <col min="13321" max="13321" width="13.85546875" style="48" customWidth="1"/>
    <col min="13322" max="13322" width="10.85546875" style="48" customWidth="1"/>
    <col min="13323" max="13323" width="11.42578125" style="48" customWidth="1"/>
    <col min="13324" max="13570" width="9.140625" style="48"/>
    <col min="13571" max="13571" width="13.85546875" style="48" customWidth="1"/>
    <col min="13572" max="13572" width="41.85546875" style="48" customWidth="1"/>
    <col min="13573" max="13573" width="78.85546875" style="48" customWidth="1"/>
    <col min="13574" max="13574" width="6.85546875" style="48" customWidth="1"/>
    <col min="13575" max="13576" width="10.85546875" style="48" customWidth="1"/>
    <col min="13577" max="13577" width="13.85546875" style="48" customWidth="1"/>
    <col min="13578" max="13578" width="10.85546875" style="48" customWidth="1"/>
    <col min="13579" max="13579" width="11.42578125" style="48" customWidth="1"/>
    <col min="13580" max="13826" width="9.140625" style="48"/>
    <col min="13827" max="13827" width="13.85546875" style="48" customWidth="1"/>
    <col min="13828" max="13828" width="41.85546875" style="48" customWidth="1"/>
    <col min="13829" max="13829" width="78.85546875" style="48" customWidth="1"/>
    <col min="13830" max="13830" width="6.85546875" style="48" customWidth="1"/>
    <col min="13831" max="13832" width="10.85546875" style="48" customWidth="1"/>
    <col min="13833" max="13833" width="13.85546875" style="48" customWidth="1"/>
    <col min="13834" max="13834" width="10.85546875" style="48" customWidth="1"/>
    <col min="13835" max="13835" width="11.42578125" style="48" customWidth="1"/>
    <col min="13836" max="14082" width="9.140625" style="48"/>
    <col min="14083" max="14083" width="13.85546875" style="48" customWidth="1"/>
    <col min="14084" max="14084" width="41.85546875" style="48" customWidth="1"/>
    <col min="14085" max="14085" width="78.85546875" style="48" customWidth="1"/>
    <col min="14086" max="14086" width="6.85546875" style="48" customWidth="1"/>
    <col min="14087" max="14088" width="10.85546875" style="48" customWidth="1"/>
    <col min="14089" max="14089" width="13.85546875" style="48" customWidth="1"/>
    <col min="14090" max="14090" width="10.85546875" style="48" customWidth="1"/>
    <col min="14091" max="14091" width="11.42578125" style="48" customWidth="1"/>
    <col min="14092" max="14338" width="9.140625" style="48"/>
    <col min="14339" max="14339" width="13.85546875" style="48" customWidth="1"/>
    <col min="14340" max="14340" width="41.85546875" style="48" customWidth="1"/>
    <col min="14341" max="14341" width="78.85546875" style="48" customWidth="1"/>
    <col min="14342" max="14342" width="6.85546875" style="48" customWidth="1"/>
    <col min="14343" max="14344" width="10.85546875" style="48" customWidth="1"/>
    <col min="14345" max="14345" width="13.85546875" style="48" customWidth="1"/>
    <col min="14346" max="14346" width="10.85546875" style="48" customWidth="1"/>
    <col min="14347" max="14347" width="11.42578125" style="48" customWidth="1"/>
    <col min="14348" max="14594" width="9.140625" style="48"/>
    <col min="14595" max="14595" width="13.85546875" style="48" customWidth="1"/>
    <col min="14596" max="14596" width="41.85546875" style="48" customWidth="1"/>
    <col min="14597" max="14597" width="78.85546875" style="48" customWidth="1"/>
    <col min="14598" max="14598" width="6.85546875" style="48" customWidth="1"/>
    <col min="14599" max="14600" width="10.85546875" style="48" customWidth="1"/>
    <col min="14601" max="14601" width="13.85546875" style="48" customWidth="1"/>
    <col min="14602" max="14602" width="10.85546875" style="48" customWidth="1"/>
    <col min="14603" max="14603" width="11.42578125" style="48" customWidth="1"/>
    <col min="14604" max="14850" width="9.140625" style="48"/>
    <col min="14851" max="14851" width="13.85546875" style="48" customWidth="1"/>
    <col min="14852" max="14852" width="41.85546875" style="48" customWidth="1"/>
    <col min="14853" max="14853" width="78.85546875" style="48" customWidth="1"/>
    <col min="14854" max="14854" width="6.85546875" style="48" customWidth="1"/>
    <col min="14855" max="14856" width="10.85546875" style="48" customWidth="1"/>
    <col min="14857" max="14857" width="13.85546875" style="48" customWidth="1"/>
    <col min="14858" max="14858" width="10.85546875" style="48" customWidth="1"/>
    <col min="14859" max="14859" width="11.42578125" style="48" customWidth="1"/>
    <col min="14860" max="15106" width="9.140625" style="48"/>
    <col min="15107" max="15107" width="13.85546875" style="48" customWidth="1"/>
    <col min="15108" max="15108" width="41.85546875" style="48" customWidth="1"/>
    <col min="15109" max="15109" width="78.85546875" style="48" customWidth="1"/>
    <col min="15110" max="15110" width="6.85546875" style="48" customWidth="1"/>
    <col min="15111" max="15112" width="10.85546875" style="48" customWidth="1"/>
    <col min="15113" max="15113" width="13.85546875" style="48" customWidth="1"/>
    <col min="15114" max="15114" width="10.85546875" style="48" customWidth="1"/>
    <col min="15115" max="15115" width="11.42578125" style="48" customWidth="1"/>
    <col min="15116" max="15362" width="9.140625" style="48"/>
    <col min="15363" max="15363" width="13.85546875" style="48" customWidth="1"/>
    <col min="15364" max="15364" width="41.85546875" style="48" customWidth="1"/>
    <col min="15365" max="15365" width="78.85546875" style="48" customWidth="1"/>
    <col min="15366" max="15366" width="6.85546875" style="48" customWidth="1"/>
    <col min="15367" max="15368" width="10.85546875" style="48" customWidth="1"/>
    <col min="15369" max="15369" width="13.85546875" style="48" customWidth="1"/>
    <col min="15370" max="15370" width="10.85546875" style="48" customWidth="1"/>
    <col min="15371" max="15371" width="11.42578125" style="48" customWidth="1"/>
    <col min="15372" max="15618" width="9.140625" style="48"/>
    <col min="15619" max="15619" width="13.85546875" style="48" customWidth="1"/>
    <col min="15620" max="15620" width="41.85546875" style="48" customWidth="1"/>
    <col min="15621" max="15621" width="78.85546875" style="48" customWidth="1"/>
    <col min="15622" max="15622" width="6.85546875" style="48" customWidth="1"/>
    <col min="15623" max="15624" width="10.85546875" style="48" customWidth="1"/>
    <col min="15625" max="15625" width="13.85546875" style="48" customWidth="1"/>
    <col min="15626" max="15626" width="10.85546875" style="48" customWidth="1"/>
    <col min="15627" max="15627" width="11.42578125" style="48" customWidth="1"/>
    <col min="15628" max="15874" width="9.140625" style="48"/>
    <col min="15875" max="15875" width="13.85546875" style="48" customWidth="1"/>
    <col min="15876" max="15876" width="41.85546875" style="48" customWidth="1"/>
    <col min="15877" max="15877" width="78.85546875" style="48" customWidth="1"/>
    <col min="15878" max="15878" width="6.85546875" style="48" customWidth="1"/>
    <col min="15879" max="15880" width="10.85546875" style="48" customWidth="1"/>
    <col min="15881" max="15881" width="13.85546875" style="48" customWidth="1"/>
    <col min="15882" max="15882" width="10.85546875" style="48" customWidth="1"/>
    <col min="15883" max="15883" width="11.42578125" style="48" customWidth="1"/>
    <col min="15884" max="16130" width="9.140625" style="48"/>
    <col min="16131" max="16131" width="13.85546875" style="48" customWidth="1"/>
    <col min="16132" max="16132" width="41.85546875" style="48" customWidth="1"/>
    <col min="16133" max="16133" width="78.85546875" style="48" customWidth="1"/>
    <col min="16134" max="16134" width="6.85546875" style="48" customWidth="1"/>
    <col min="16135" max="16136" width="10.85546875" style="48" customWidth="1"/>
    <col min="16137" max="16137" width="13.85546875" style="48" customWidth="1"/>
    <col min="16138" max="16138" width="10.85546875" style="48" customWidth="1"/>
    <col min="16139" max="16139" width="11.42578125" style="48" customWidth="1"/>
    <col min="16140" max="16383" width="9.140625" style="48"/>
    <col min="16384" max="16384" width="9.140625" style="48" customWidth="1"/>
  </cols>
  <sheetData>
    <row r="1" spans="1:13" s="8" customFormat="1" ht="39.75" customHeight="1" x14ac:dyDescent="0.25">
      <c r="A1" s="4"/>
      <c r="B1" s="5"/>
      <c r="C1" s="6" t="s">
        <v>370</v>
      </c>
      <c r="D1" s="7"/>
      <c r="E1" s="15"/>
      <c r="F1" s="175" t="s">
        <v>409</v>
      </c>
      <c r="L1" s="165" t="s">
        <v>410</v>
      </c>
      <c r="M1" s="161" t="s">
        <v>408</v>
      </c>
    </row>
    <row r="2" spans="1:13" s="3" customFormat="1" ht="60.95" customHeight="1" x14ac:dyDescent="0.2">
      <c r="A2" s="67" t="s">
        <v>59</v>
      </c>
      <c r="B2" s="68" t="s">
        <v>60</v>
      </c>
      <c r="C2" s="68" t="s">
        <v>61</v>
      </c>
      <c r="D2" s="68" t="s">
        <v>62</v>
      </c>
      <c r="E2" s="68" t="s">
        <v>39</v>
      </c>
      <c r="F2" s="180" t="s">
        <v>40</v>
      </c>
      <c r="G2" s="69" t="s">
        <v>23</v>
      </c>
      <c r="H2" s="69" t="s">
        <v>24</v>
      </c>
      <c r="I2" s="69" t="s">
        <v>63</v>
      </c>
      <c r="J2" s="69" t="s">
        <v>26</v>
      </c>
      <c r="K2" s="93" t="s">
        <v>64</v>
      </c>
      <c r="L2" s="166" t="s">
        <v>443</v>
      </c>
      <c r="M2" s="167" t="s">
        <v>407</v>
      </c>
    </row>
    <row r="3" spans="1:13" ht="51" x14ac:dyDescent="0.25">
      <c r="A3" s="11" t="s">
        <v>371</v>
      </c>
      <c r="B3" s="103" t="s">
        <v>378</v>
      </c>
      <c r="C3" s="105" t="s">
        <v>236</v>
      </c>
      <c r="D3" s="16" t="s">
        <v>43</v>
      </c>
      <c r="E3" s="60" t="s">
        <v>237</v>
      </c>
      <c r="F3" s="163">
        <v>3</v>
      </c>
      <c r="G3" s="182"/>
      <c r="H3" s="182"/>
      <c r="I3" s="182"/>
      <c r="J3" s="182"/>
      <c r="K3" s="183"/>
      <c r="L3" s="168"/>
      <c r="M3" s="164">
        <f>L3*Table5[[#This Row],[Weighting]]/5</f>
        <v>0</v>
      </c>
    </row>
    <row r="4" spans="1:13" ht="38.25" x14ac:dyDescent="0.25">
      <c r="A4" s="11" t="s">
        <v>371</v>
      </c>
      <c r="B4" s="103" t="s">
        <v>379</v>
      </c>
      <c r="C4" s="105" t="s">
        <v>238</v>
      </c>
      <c r="D4" s="16" t="s">
        <v>43</v>
      </c>
      <c r="E4" s="60" t="s">
        <v>239</v>
      </c>
      <c r="F4" s="163">
        <v>1</v>
      </c>
      <c r="G4" s="182"/>
      <c r="H4" s="182"/>
      <c r="I4" s="182"/>
      <c r="J4" s="182"/>
      <c r="K4" s="183"/>
      <c r="L4" s="170"/>
      <c r="M4" s="164">
        <f>L4*Table5[[#This Row],[Weighting]]/5</f>
        <v>0</v>
      </c>
    </row>
    <row r="5" spans="1:13" ht="51" x14ac:dyDescent="0.25">
      <c r="A5" s="11" t="s">
        <v>371</v>
      </c>
      <c r="B5" s="103" t="s">
        <v>380</v>
      </c>
      <c r="C5" s="105" t="s">
        <v>240</v>
      </c>
      <c r="D5" s="16" t="s">
        <v>43</v>
      </c>
      <c r="E5" s="60" t="s">
        <v>241</v>
      </c>
      <c r="F5" s="163">
        <v>1</v>
      </c>
      <c r="G5" s="182"/>
      <c r="H5" s="182"/>
      <c r="I5" s="182"/>
      <c r="J5" s="182"/>
      <c r="K5" s="183"/>
      <c r="L5" s="170"/>
      <c r="M5" s="164">
        <f>L5*Table5[[#This Row],[Weighting]]/5</f>
        <v>0</v>
      </c>
    </row>
    <row r="6" spans="1:13" ht="38.25" x14ac:dyDescent="0.25">
      <c r="A6" s="11" t="s">
        <v>371</v>
      </c>
      <c r="B6" s="103" t="s">
        <v>381</v>
      </c>
      <c r="C6" s="105" t="s">
        <v>242</v>
      </c>
      <c r="D6" s="16" t="s">
        <v>43</v>
      </c>
      <c r="E6" s="60" t="s">
        <v>243</v>
      </c>
      <c r="F6" s="163">
        <v>1</v>
      </c>
      <c r="G6" s="182"/>
      <c r="H6" s="182"/>
      <c r="I6" s="182"/>
      <c r="J6" s="182"/>
      <c r="K6" s="183"/>
      <c r="L6" s="170"/>
      <c r="M6" s="164">
        <f>L6*Table5[[#This Row],[Weighting]]/5</f>
        <v>0</v>
      </c>
    </row>
    <row r="7" spans="1:13" ht="51" x14ac:dyDescent="0.25">
      <c r="A7" s="11" t="s">
        <v>371</v>
      </c>
      <c r="B7" s="103" t="s">
        <v>382</v>
      </c>
      <c r="C7" s="105" t="s">
        <v>244</v>
      </c>
      <c r="D7" s="16" t="s">
        <v>43</v>
      </c>
      <c r="E7" s="60" t="s">
        <v>245</v>
      </c>
      <c r="F7" s="163">
        <v>2</v>
      </c>
      <c r="G7" s="182"/>
      <c r="H7" s="182"/>
      <c r="I7" s="182"/>
      <c r="J7" s="182"/>
      <c r="K7" s="183"/>
      <c r="L7" s="170"/>
      <c r="M7" s="164">
        <f>L7*Table5[[#This Row],[Weighting]]/5</f>
        <v>0</v>
      </c>
    </row>
    <row r="8" spans="1:13" x14ac:dyDescent="0.25">
      <c r="A8" s="11" t="s">
        <v>371</v>
      </c>
      <c r="B8" s="103" t="s">
        <v>383</v>
      </c>
      <c r="C8" s="105" t="s">
        <v>246</v>
      </c>
      <c r="D8" s="16" t="s">
        <v>43</v>
      </c>
      <c r="E8" s="60" t="s">
        <v>247</v>
      </c>
      <c r="F8" s="163">
        <v>4</v>
      </c>
      <c r="G8" s="182"/>
      <c r="H8" s="182"/>
      <c r="I8" s="182"/>
      <c r="J8" s="182"/>
      <c r="K8" s="183"/>
      <c r="L8" s="170"/>
      <c r="M8" s="164">
        <f>L8*Table5[[#This Row],[Weighting]]/5</f>
        <v>0</v>
      </c>
    </row>
    <row r="9" spans="1:13" x14ac:dyDescent="0.25">
      <c r="A9" s="11" t="s">
        <v>371</v>
      </c>
      <c r="B9" s="103" t="s">
        <v>384</v>
      </c>
      <c r="C9" s="105" t="s">
        <v>248</v>
      </c>
      <c r="D9" s="16" t="s">
        <v>43</v>
      </c>
      <c r="E9" s="60" t="s">
        <v>249</v>
      </c>
      <c r="F9" s="163">
        <v>2</v>
      </c>
      <c r="G9" s="182"/>
      <c r="H9" s="182"/>
      <c r="I9" s="182"/>
      <c r="J9" s="182"/>
      <c r="K9" s="183"/>
      <c r="L9" s="170"/>
      <c r="M9" s="164">
        <f>L9*Table5[[#This Row],[Weighting]]/5</f>
        <v>0</v>
      </c>
    </row>
  </sheetData>
  <sheetProtection algorithmName="SHA-512" hashValue="qx10tq7X3esyXlzNL03paerafMsjzcroWe9lpIRNPAmp90Mm4eSfZkPhpg1JZsRufrk8tPNU3cAoCJvWVsf9yw==" saltValue="nbHbocc++QfE7JWtpgcl/g==" spinCount="100000" sheet="1" objects="1" scenarios="1"/>
  <conditionalFormatting sqref="G3:J3">
    <cfRule type="duplicateValues" dxfId="42" priority="7"/>
  </conditionalFormatting>
  <conditionalFormatting sqref="G4:J4">
    <cfRule type="duplicateValues" dxfId="41" priority="6"/>
  </conditionalFormatting>
  <conditionalFormatting sqref="G5:J5">
    <cfRule type="duplicateValues" dxfId="40" priority="5"/>
  </conditionalFormatting>
  <conditionalFormatting sqref="G6:J6">
    <cfRule type="duplicateValues" dxfId="39" priority="4"/>
  </conditionalFormatting>
  <conditionalFormatting sqref="G7:J7">
    <cfRule type="duplicateValues" dxfId="38" priority="3"/>
  </conditionalFormatting>
  <conditionalFormatting sqref="G8:J8">
    <cfRule type="duplicateValues" dxfId="37" priority="2"/>
  </conditionalFormatting>
  <conditionalFormatting sqref="G9:J9">
    <cfRule type="duplicateValues" dxfId="36" priority="1"/>
  </conditionalFormatting>
  <dataValidations xWindow="2204" yWindow="835" count="2">
    <dataValidation type="whole" allowBlank="1" showInputMessage="1" showErrorMessage="1" sqref="L3:L45">
      <formula1>0</formula1>
      <formula2>5</formula2>
    </dataValidation>
    <dataValidation allowBlank="1" showInputMessage="1" showErrorMessage="1" promptTitle="Comment" prompt="Mandatory field" sqref="K3:K9"/>
  </dataValidations>
  <pageMargins left="0.7" right="0.7" top="0.75" bottom="0.75" header="0.3" footer="0.3"/>
  <pageSetup paperSize="9" scale="48" fitToHeight="0" orientation="landscape" r:id="rId1"/>
  <drawing r:id="rId2"/>
  <tableParts count="1">
    <tablePart r:id="rId3"/>
  </tableParts>
  <extLst>
    <ext xmlns:x14="http://schemas.microsoft.com/office/spreadsheetml/2009/9/main" uri="{CCE6A557-97BC-4b89-ADB6-D9C93CAAB3DF}">
      <x14:dataValidations xmlns:xm="http://schemas.microsoft.com/office/excel/2006/main" xWindow="2204" yWindow="835" count="1">
        <x14:dataValidation type="list" allowBlank="1" showInputMessage="1" showErrorMessage="1" promptTitle="Requirement" prompt="Please enter an 'x' where applicable">
          <x14:formula1>
            <xm:f>Options!$A$1</xm:f>
          </x14:formula1>
          <xm:sqref>G3:J9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6"/>
  <sheetViews>
    <sheetView workbookViewId="0">
      <selection activeCell="G3" sqref="G3"/>
    </sheetView>
  </sheetViews>
  <sheetFormatPr defaultRowHeight="12.75" x14ac:dyDescent="0.2"/>
  <cols>
    <col min="1" max="1" width="25.42578125" customWidth="1"/>
    <col min="2" max="2" width="16" customWidth="1"/>
    <col min="3" max="3" width="34.42578125" customWidth="1"/>
    <col min="4" max="4" width="11.85546875" customWidth="1"/>
    <col min="5" max="5" width="82.85546875" customWidth="1"/>
    <col min="6" max="6" width="10.85546875" style="179" hidden="1" customWidth="1"/>
    <col min="7" max="7" width="10.28515625" customWidth="1"/>
    <col min="8" max="8" width="13" customWidth="1"/>
    <col min="9" max="9" width="13.5703125" customWidth="1"/>
    <col min="10" max="10" width="14.42578125" customWidth="1"/>
    <col min="11" max="11" width="47.28515625" customWidth="1"/>
    <col min="12" max="12" width="25.42578125" style="164" hidden="1" customWidth="1"/>
    <col min="13" max="13" width="13.5703125" style="164" hidden="1" customWidth="1"/>
  </cols>
  <sheetData>
    <row r="1" spans="1:13" s="8" customFormat="1" ht="39.75" customHeight="1" x14ac:dyDescent="0.2">
      <c r="A1" s="4"/>
      <c r="B1" s="5"/>
      <c r="C1" s="6" t="s">
        <v>373</v>
      </c>
      <c r="D1" s="7"/>
      <c r="E1" s="15"/>
      <c r="F1" s="161"/>
      <c r="L1" s="165" t="s">
        <v>410</v>
      </c>
      <c r="M1" s="161" t="s">
        <v>408</v>
      </c>
    </row>
    <row r="2" spans="1:13" s="3" customFormat="1" ht="60.95" customHeight="1" x14ac:dyDescent="0.2">
      <c r="A2" s="67" t="s">
        <v>59</v>
      </c>
      <c r="B2" s="68" t="s">
        <v>60</v>
      </c>
      <c r="C2" s="68" t="s">
        <v>61</v>
      </c>
      <c r="D2" s="68" t="s">
        <v>62</v>
      </c>
      <c r="E2" s="68" t="s">
        <v>39</v>
      </c>
      <c r="F2" s="177" t="s">
        <v>40</v>
      </c>
      <c r="G2" s="69" t="s">
        <v>23</v>
      </c>
      <c r="H2" s="69" t="s">
        <v>24</v>
      </c>
      <c r="I2" s="69" t="s">
        <v>63</v>
      </c>
      <c r="J2" s="69" t="s">
        <v>26</v>
      </c>
      <c r="K2" s="93" t="s">
        <v>64</v>
      </c>
      <c r="L2" s="166" t="s">
        <v>443</v>
      </c>
      <c r="M2" s="167" t="s">
        <v>407</v>
      </c>
    </row>
    <row r="3" spans="1:13" s="14" customFormat="1" ht="38.450000000000003" customHeight="1" x14ac:dyDescent="0.25">
      <c r="A3" s="12" t="s">
        <v>65</v>
      </c>
      <c r="B3" s="106" t="s">
        <v>374</v>
      </c>
      <c r="C3" s="65" t="s">
        <v>68</v>
      </c>
      <c r="D3" s="104" t="s">
        <v>43</v>
      </c>
      <c r="E3" s="63" t="s">
        <v>69</v>
      </c>
      <c r="F3" s="178">
        <v>2</v>
      </c>
      <c r="G3" s="182"/>
      <c r="H3" s="182"/>
      <c r="I3" s="182"/>
      <c r="J3" s="182"/>
      <c r="K3" s="183"/>
      <c r="L3" s="168"/>
      <c r="M3" s="169">
        <f>L3*Table6[[#This Row],[Weighting]]/5</f>
        <v>0</v>
      </c>
    </row>
    <row r="4" spans="1:13" s="14" customFormat="1" ht="37.5" customHeight="1" x14ac:dyDescent="0.25">
      <c r="A4" s="12" t="s">
        <v>65</v>
      </c>
      <c r="B4" s="106" t="s">
        <v>375</v>
      </c>
      <c r="C4" s="65" t="s">
        <v>70</v>
      </c>
      <c r="D4" s="104" t="s">
        <v>43</v>
      </c>
      <c r="E4" s="63" t="s">
        <v>71</v>
      </c>
      <c r="F4" s="178">
        <v>3</v>
      </c>
      <c r="G4" s="182"/>
      <c r="H4" s="182"/>
      <c r="I4" s="182"/>
      <c r="J4" s="182"/>
      <c r="K4" s="183"/>
      <c r="L4" s="170"/>
      <c r="M4" s="169">
        <f>L4*Table6[[#This Row],[Weighting]]/5</f>
        <v>0</v>
      </c>
    </row>
    <row r="5" spans="1:13" s="14" customFormat="1" ht="51" x14ac:dyDescent="0.25">
      <c r="A5" s="12" t="s">
        <v>65</v>
      </c>
      <c r="B5" s="106" t="s">
        <v>376</v>
      </c>
      <c r="C5" s="65" t="s">
        <v>66</v>
      </c>
      <c r="D5" s="104" t="s">
        <v>172</v>
      </c>
      <c r="E5" s="58" t="s">
        <v>345</v>
      </c>
      <c r="F5" s="178">
        <v>2</v>
      </c>
      <c r="G5" s="182"/>
      <c r="H5" s="182"/>
      <c r="I5" s="182"/>
      <c r="J5" s="182"/>
      <c r="K5" s="183"/>
      <c r="L5" s="170"/>
      <c r="M5" s="169">
        <f>L5*Table6[[#This Row],[Weighting]]/5</f>
        <v>0</v>
      </c>
    </row>
    <row r="6" spans="1:13" s="14" customFormat="1" ht="24.95" customHeight="1" x14ac:dyDescent="0.25">
      <c r="A6" s="12" t="s">
        <v>65</v>
      </c>
      <c r="B6" s="106" t="s">
        <v>377</v>
      </c>
      <c r="C6" s="65" t="s">
        <v>72</v>
      </c>
      <c r="D6" s="104" t="s">
        <v>43</v>
      </c>
      <c r="E6" s="58" t="s">
        <v>372</v>
      </c>
      <c r="F6" s="178">
        <v>2</v>
      </c>
      <c r="G6" s="182"/>
      <c r="H6" s="182"/>
      <c r="I6" s="182"/>
      <c r="J6" s="182"/>
      <c r="K6" s="183"/>
      <c r="L6" s="170"/>
      <c r="M6" s="169">
        <f>L6*Table6[[#This Row],[Weighting]]/5</f>
        <v>0</v>
      </c>
    </row>
  </sheetData>
  <sheetProtection algorithmName="SHA-512" hashValue="bcdHAGyq9nny2KMTRQ+W/V7ud7cirXxvkVZmm4IZMxtB7uiBgZYGDO/1f/HBUPn/NDrhm3nnFQciQT5AvmF/2w==" saltValue="QHMhxzpWMRkXmsUGVIcVYg==" spinCount="100000" sheet="1" objects="1" scenarios="1"/>
  <conditionalFormatting sqref="G3:J3">
    <cfRule type="duplicateValues" dxfId="21" priority="4"/>
  </conditionalFormatting>
  <conditionalFormatting sqref="G4:J4">
    <cfRule type="duplicateValues" dxfId="20" priority="3"/>
  </conditionalFormatting>
  <conditionalFormatting sqref="G5:J5">
    <cfRule type="duplicateValues" dxfId="19" priority="2"/>
  </conditionalFormatting>
  <conditionalFormatting sqref="G6:J6">
    <cfRule type="duplicateValues" dxfId="18" priority="1"/>
  </conditionalFormatting>
  <dataValidations count="2">
    <dataValidation type="whole" allowBlank="1" showInputMessage="1" showErrorMessage="1" sqref="L3:L6">
      <formula1>0</formula1>
      <formula2>5</formula2>
    </dataValidation>
    <dataValidation allowBlank="1" showInputMessage="1" showErrorMessage="1" promptTitle="Comment" prompt="Mandatory field" sqref="K3:K6"/>
  </dataValidations>
  <pageMargins left="0.7" right="0.7" top="0.75" bottom="0.75" header="0.3" footer="0.3"/>
  <drawing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Requirement" prompt="Please enter an 'x' where applicable">
          <x14:formula1>
            <xm:f>Options!$A$1</xm:f>
          </x14:formula1>
          <xm:sqref>G3:J6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0000"/>
  </sheetPr>
  <dimension ref="A1:I26"/>
  <sheetViews>
    <sheetView workbookViewId="0">
      <selection activeCell="L3" sqref="L3:L6"/>
    </sheetView>
  </sheetViews>
  <sheetFormatPr defaultColWidth="8.7109375" defaultRowHeight="12.75" x14ac:dyDescent="0.2"/>
  <cols>
    <col min="1" max="1" width="8.7109375" style="44"/>
    <col min="2" max="2" width="4.28515625" style="44" customWidth="1"/>
    <col min="3" max="3" width="56.7109375" style="44" customWidth="1"/>
    <col min="4" max="4" width="21.42578125" style="44" customWidth="1"/>
    <col min="5" max="16384" width="8.7109375" style="44"/>
  </cols>
  <sheetData>
    <row r="1" spans="1:9" ht="18.75" x14ac:dyDescent="0.3">
      <c r="A1" s="215" t="s">
        <v>412</v>
      </c>
      <c r="B1" s="216"/>
      <c r="C1" s="216"/>
      <c r="D1" s="216"/>
      <c r="E1" s="217"/>
    </row>
    <row r="2" spans="1:9" s="48" customFormat="1" x14ac:dyDescent="0.2">
      <c r="A2" s="35"/>
      <c r="B2" s="35"/>
      <c r="C2" s="35"/>
      <c r="D2" s="35"/>
      <c r="E2" s="44"/>
    </row>
    <row r="3" spans="1:9" s="48" customFormat="1" ht="12" x14ac:dyDescent="0.2">
      <c r="A3" s="111" t="s">
        <v>413</v>
      </c>
    </row>
    <row r="4" spans="1:9" s="48" customFormat="1" ht="15.75" x14ac:dyDescent="0.25">
      <c r="B4" s="112" t="s">
        <v>429</v>
      </c>
    </row>
    <row r="5" spans="1:9" s="48" customFormat="1" ht="12" x14ac:dyDescent="0.2">
      <c r="A5" s="111" t="s">
        <v>414</v>
      </c>
    </row>
    <row r="6" spans="1:9" s="48" customFormat="1" ht="15.75" x14ac:dyDescent="0.25">
      <c r="B6" s="112" t="s">
        <v>431</v>
      </c>
    </row>
    <row r="7" spans="1:9" s="113" customFormat="1" ht="16.5" thickBot="1" x14ac:dyDescent="0.3">
      <c r="A7" s="48"/>
      <c r="B7" s="112"/>
      <c r="C7" s="48" t="s">
        <v>415</v>
      </c>
      <c r="D7" s="48"/>
      <c r="E7" s="48"/>
    </row>
    <row r="8" spans="1:9" s="116" customFormat="1" ht="15" thickBot="1" x14ac:dyDescent="0.25">
      <c r="A8" s="114" t="s">
        <v>416</v>
      </c>
      <c r="B8" s="115" t="s">
        <v>417</v>
      </c>
      <c r="C8" s="115"/>
      <c r="D8" s="146" t="s">
        <v>418</v>
      </c>
      <c r="E8" s="113"/>
    </row>
    <row r="9" spans="1:9" s="116" customFormat="1" ht="14.25" x14ac:dyDescent="0.2">
      <c r="A9" s="117"/>
      <c r="B9" s="118" t="s">
        <v>419</v>
      </c>
      <c r="C9" s="119"/>
      <c r="D9" s="120"/>
    </row>
    <row r="10" spans="1:9" s="116" customFormat="1" ht="14.25" x14ac:dyDescent="0.2">
      <c r="A10" s="121"/>
      <c r="B10" s="122"/>
      <c r="C10" s="123" t="s">
        <v>82</v>
      </c>
      <c r="D10" s="124" t="s">
        <v>323</v>
      </c>
    </row>
    <row r="11" spans="1:9" s="116" customFormat="1" ht="14.25" x14ac:dyDescent="0.2">
      <c r="A11" s="121"/>
      <c r="B11" s="122"/>
      <c r="C11" s="123" t="s">
        <v>87</v>
      </c>
      <c r="D11" s="125" t="s">
        <v>326</v>
      </c>
      <c r="H11" s="126"/>
      <c r="I11" s="127"/>
    </row>
    <row r="12" spans="1:9" s="116" customFormat="1" ht="14.25" x14ac:dyDescent="0.2">
      <c r="A12" s="121"/>
      <c r="B12" s="122"/>
      <c r="C12" s="123" t="s">
        <v>97</v>
      </c>
      <c r="D12" s="125" t="s">
        <v>306</v>
      </c>
      <c r="H12" s="126"/>
      <c r="I12" s="127"/>
    </row>
    <row r="13" spans="1:9" s="116" customFormat="1" ht="14.25" x14ac:dyDescent="0.2">
      <c r="A13" s="121"/>
      <c r="B13" s="122"/>
      <c r="C13" s="123" t="s">
        <v>133</v>
      </c>
      <c r="D13" s="125" t="s">
        <v>338</v>
      </c>
      <c r="H13" s="128"/>
      <c r="I13" s="129"/>
    </row>
    <row r="14" spans="1:9" s="116" customFormat="1" ht="14.25" x14ac:dyDescent="0.2">
      <c r="A14" s="121"/>
      <c r="B14" s="122"/>
      <c r="C14" s="123" t="s">
        <v>161</v>
      </c>
      <c r="D14" s="124" t="s">
        <v>358</v>
      </c>
    </row>
    <row r="15" spans="1:9" s="116" customFormat="1" ht="14.25" x14ac:dyDescent="0.2">
      <c r="A15" s="121"/>
      <c r="B15" s="122"/>
      <c r="C15" s="123" t="s">
        <v>167</v>
      </c>
      <c r="D15" s="124" t="s">
        <v>361</v>
      </c>
    </row>
    <row r="16" spans="1:9" s="116" customFormat="1" ht="14.25" x14ac:dyDescent="0.2">
      <c r="A16" s="117"/>
      <c r="B16" s="118" t="s">
        <v>420</v>
      </c>
      <c r="C16" s="119"/>
      <c r="D16" s="120"/>
    </row>
    <row r="17" spans="1:4" s="116" customFormat="1" ht="14.25" x14ac:dyDescent="0.2">
      <c r="A17" s="121"/>
      <c r="B17" s="122"/>
      <c r="C17" s="123" t="s">
        <v>238</v>
      </c>
      <c r="D17" s="124" t="s">
        <v>379</v>
      </c>
    </row>
    <row r="18" spans="1:4" s="116" customFormat="1" ht="14.25" x14ac:dyDescent="0.2">
      <c r="A18" s="117"/>
      <c r="B18" s="118" t="s">
        <v>421</v>
      </c>
      <c r="C18" s="119"/>
      <c r="D18" s="120"/>
    </row>
    <row r="19" spans="1:4" s="116" customFormat="1" ht="14.25" x14ac:dyDescent="0.2">
      <c r="A19" s="121"/>
      <c r="B19" s="122"/>
      <c r="C19" s="123" t="s">
        <v>188</v>
      </c>
      <c r="D19" s="124" t="s">
        <v>293</v>
      </c>
    </row>
    <row r="20" spans="1:4" s="116" customFormat="1" ht="14.25" x14ac:dyDescent="0.2">
      <c r="A20" s="121"/>
      <c r="B20" s="122"/>
      <c r="C20" s="48" t="s">
        <v>422</v>
      </c>
      <c r="D20" s="125" t="s">
        <v>423</v>
      </c>
    </row>
    <row r="21" spans="1:4" s="116" customFormat="1" ht="14.25" x14ac:dyDescent="0.2">
      <c r="A21" s="117"/>
      <c r="B21" s="118" t="s">
        <v>424</v>
      </c>
      <c r="C21" s="119"/>
      <c r="D21" s="120"/>
    </row>
    <row r="22" spans="1:4" s="116" customFormat="1" ht="14.25" x14ac:dyDescent="0.2">
      <c r="A22" s="121"/>
      <c r="B22" s="122"/>
      <c r="C22" s="48" t="s">
        <v>425</v>
      </c>
      <c r="D22" s="125"/>
    </row>
    <row r="23" spans="1:4" s="116" customFormat="1" ht="14.25" x14ac:dyDescent="0.2">
      <c r="A23" s="130"/>
      <c r="B23" s="122"/>
      <c r="C23" s="48"/>
      <c r="D23" s="125"/>
    </row>
    <row r="24" spans="1:4" s="116" customFormat="1" ht="14.25" x14ac:dyDescent="0.2">
      <c r="A24" s="48"/>
      <c r="B24" s="48"/>
      <c r="C24" s="48"/>
      <c r="D24" s="48"/>
    </row>
    <row r="25" spans="1:4" x14ac:dyDescent="0.2">
      <c r="A25" s="48"/>
      <c r="B25" s="48"/>
      <c r="C25" s="48"/>
      <c r="D25" s="48"/>
    </row>
    <row r="26" spans="1:4" x14ac:dyDescent="0.2">
      <c r="A26" s="48"/>
      <c r="B26" s="48"/>
      <c r="C26" s="48"/>
      <c r="D26" s="48"/>
    </row>
  </sheetData>
  <mergeCells count="1">
    <mergeCell ref="A1:E1"/>
  </mergeCells>
  <conditionalFormatting sqref="A17 A22:A23 A10:A15 A19:A20">
    <cfRule type="cellIs" dxfId="4" priority="1" stopIfTrue="1" operator="equal">
      <formula>"Yes"</formula>
    </cfRule>
    <cfRule type="cellIs" dxfId="3" priority="2" stopIfTrue="1" operator="equal">
      <formula>"No"</formula>
    </cfRule>
  </conditionalFormatting>
  <dataValidations count="1">
    <dataValidation type="list" allowBlank="1" showInputMessage="1" showErrorMessage="1" sqref="A10:A17 A22:A23 A19:A20">
      <formula1>"Yes,No"</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sheetPr>
  <dimension ref="A1:K39"/>
  <sheetViews>
    <sheetView workbookViewId="0">
      <selection activeCell="K22" sqref="K22"/>
    </sheetView>
  </sheetViews>
  <sheetFormatPr defaultColWidth="8.7109375" defaultRowHeight="12.75" x14ac:dyDescent="0.2"/>
  <cols>
    <col min="1" max="1" width="2.140625" style="44" customWidth="1"/>
    <col min="2" max="2" width="16.7109375" style="44" customWidth="1"/>
    <col min="3" max="3" width="8.7109375" style="44"/>
    <col min="4" max="4" width="8.85546875" style="44" customWidth="1"/>
    <col min="5" max="5" width="9.7109375" style="44" customWidth="1"/>
    <col min="6" max="6" width="8.7109375" style="44"/>
    <col min="7" max="7" width="9.42578125" style="44" customWidth="1"/>
    <col min="8" max="8" width="9.140625" style="44" bestFit="1" customWidth="1"/>
    <col min="9" max="11" width="8.7109375" style="44"/>
    <col min="12" max="12" width="23.7109375" style="44" customWidth="1"/>
    <col min="13" max="13" width="18.5703125" style="44" customWidth="1"/>
    <col min="14" max="16384" width="8.7109375" style="44"/>
  </cols>
  <sheetData>
    <row r="1" spans="1:11" x14ac:dyDescent="0.2">
      <c r="A1" s="35"/>
      <c r="B1" s="35"/>
      <c r="C1" s="35"/>
      <c r="D1" s="35"/>
      <c r="E1" s="35"/>
      <c r="F1" s="35"/>
      <c r="G1" s="35"/>
      <c r="H1" s="35"/>
      <c r="I1" s="35"/>
      <c r="J1" s="35"/>
      <c r="K1" s="35"/>
    </row>
    <row r="2" spans="1:11" ht="15.75" x14ac:dyDescent="0.25">
      <c r="B2" s="131" t="s">
        <v>426</v>
      </c>
      <c r="C2" s="218" t="s">
        <v>427</v>
      </c>
      <c r="D2" s="219"/>
      <c r="E2" s="219"/>
      <c r="F2" s="219"/>
      <c r="G2" s="219"/>
      <c r="H2" s="219"/>
      <c r="I2" s="219"/>
      <c r="J2" s="219"/>
      <c r="K2" s="220"/>
    </row>
    <row r="3" spans="1:11" x14ac:dyDescent="0.2">
      <c r="A3" s="35"/>
      <c r="B3" s="35"/>
      <c r="C3" s="35"/>
      <c r="D3" s="35"/>
      <c r="E3" s="35"/>
      <c r="F3" s="35"/>
      <c r="G3" s="35"/>
      <c r="H3" s="35"/>
      <c r="I3" s="35"/>
    </row>
    <row r="4" spans="1:11" ht="14.25" x14ac:dyDescent="0.2">
      <c r="B4" s="111" t="s">
        <v>428</v>
      </c>
      <c r="C4" s="221" t="s">
        <v>429</v>
      </c>
      <c r="D4" s="222"/>
      <c r="E4" s="222"/>
      <c r="F4" s="222"/>
      <c r="G4" s="222"/>
      <c r="H4" s="222"/>
      <c r="I4" s="222"/>
      <c r="J4" s="223"/>
    </row>
    <row r="6" spans="1:11" ht="14.25" x14ac:dyDescent="0.2">
      <c r="B6" s="111" t="s">
        <v>430</v>
      </c>
      <c r="C6" s="221" t="s">
        <v>431</v>
      </c>
      <c r="D6" s="222"/>
      <c r="E6" s="222"/>
      <c r="F6" s="222"/>
      <c r="G6" s="222"/>
      <c r="H6" s="222"/>
      <c r="I6" s="222"/>
      <c r="J6" s="223"/>
    </row>
    <row r="7" spans="1:11" ht="14.25" x14ac:dyDescent="0.2">
      <c r="B7" s="111"/>
      <c r="C7" s="132"/>
      <c r="D7" s="133"/>
      <c r="E7" s="133"/>
      <c r="F7" s="133"/>
      <c r="G7" s="133"/>
      <c r="H7" s="133"/>
    </row>
    <row r="8" spans="1:11" x14ac:dyDescent="0.2">
      <c r="B8" s="111" t="s">
        <v>444</v>
      </c>
      <c r="C8" s="124" t="s">
        <v>323</v>
      </c>
      <c r="D8" s="125" t="s">
        <v>326</v>
      </c>
      <c r="E8" s="125" t="s">
        <v>306</v>
      </c>
      <c r="F8" s="125" t="s">
        <v>338</v>
      </c>
      <c r="G8" s="124" t="s">
        <v>358</v>
      </c>
      <c r="H8" s="124" t="s">
        <v>361</v>
      </c>
      <c r="I8" s="124" t="s">
        <v>379</v>
      </c>
      <c r="J8" s="124" t="s">
        <v>293</v>
      </c>
      <c r="K8" s="125" t="s">
        <v>423</v>
      </c>
    </row>
    <row r="9" spans="1:11" ht="14.25" x14ac:dyDescent="0.2">
      <c r="B9" s="111" t="s">
        <v>432</v>
      </c>
      <c r="C9" s="134">
        <f>'Pre-Qualification'!$A$10</f>
        <v>0</v>
      </c>
      <c r="D9" s="134">
        <f>'Pre-Qualification'!$A$11</f>
        <v>0</v>
      </c>
      <c r="E9" s="134">
        <f>'Pre-Qualification'!$A$12</f>
        <v>0</v>
      </c>
      <c r="F9" s="134">
        <f>'Pre-Qualification'!$A$13</f>
        <v>0</v>
      </c>
      <c r="G9" s="134">
        <f>'Pre-Qualification'!$A$14</f>
        <v>0</v>
      </c>
      <c r="H9" s="134">
        <f>'Pre-Qualification'!$A$15</f>
        <v>0</v>
      </c>
      <c r="I9" s="134">
        <f>'Pre-Qualification'!$A$17</f>
        <v>0</v>
      </c>
      <c r="J9" s="134">
        <f>'Pre-Qualification'!$A$19</f>
        <v>0</v>
      </c>
      <c r="K9" s="134">
        <f>'Pre-Qualification'!$A$20</f>
        <v>0</v>
      </c>
    </row>
    <row r="11" spans="1:11" x14ac:dyDescent="0.2">
      <c r="E11" s="44" t="s">
        <v>433</v>
      </c>
      <c r="F11" s="135" t="s">
        <v>407</v>
      </c>
    </row>
    <row r="12" spans="1:11" ht="15" x14ac:dyDescent="0.25">
      <c r="B12" s="111" t="s">
        <v>10</v>
      </c>
      <c r="E12" s="44">
        <f>SUM('1. Company Information'!F:F)</f>
        <v>12</v>
      </c>
      <c r="F12" s="148">
        <f>SUM('1. Company Information'!M:M)</f>
        <v>0</v>
      </c>
    </row>
    <row r="13" spans="1:11" ht="15" x14ac:dyDescent="0.25">
      <c r="B13" s="111" t="s">
        <v>439</v>
      </c>
      <c r="E13" s="44">
        <f>SUM('2. Functional Requirements'!F:F)</f>
        <v>32.999999999999986</v>
      </c>
      <c r="F13" s="148">
        <f>SUM('2. Functional Requirements'!M:M)</f>
        <v>0</v>
      </c>
    </row>
    <row r="14" spans="1:11" ht="15" x14ac:dyDescent="0.25">
      <c r="B14" s="111" t="s">
        <v>440</v>
      </c>
      <c r="E14" s="44">
        <f>SUM('3. Non-Functional Requirements'!F:F)</f>
        <v>32</v>
      </c>
      <c r="F14" s="148">
        <f>SUM('3. Non-Functional Requirements'!M:M)</f>
        <v>0</v>
      </c>
    </row>
    <row r="15" spans="1:11" ht="15" x14ac:dyDescent="0.25">
      <c r="B15" s="111" t="s">
        <v>441</v>
      </c>
      <c r="E15" s="44">
        <f>SUM('4. Applications integration'!F:F)</f>
        <v>14</v>
      </c>
      <c r="F15" s="148">
        <f>SUM('4. Applications integration'!M:M)</f>
        <v>0</v>
      </c>
    </row>
    <row r="16" spans="1:11" ht="15" x14ac:dyDescent="0.25">
      <c r="B16" s="111" t="s">
        <v>442</v>
      </c>
      <c r="E16" s="44">
        <f>SUM('5. Pre-Ingest Requirements'!F:F)</f>
        <v>9</v>
      </c>
      <c r="F16" s="148">
        <f>SUM('5. Pre-Ingest Requirements'!M:M)</f>
        <v>0</v>
      </c>
    </row>
    <row r="18" spans="2:8" ht="13.5" thickBot="1" x14ac:dyDescent="0.25"/>
    <row r="19" spans="2:8" ht="17.25" thickTop="1" thickBot="1" x14ac:dyDescent="0.3">
      <c r="B19" s="136" t="s">
        <v>434</v>
      </c>
      <c r="C19" s="137"/>
      <c r="D19" s="137"/>
      <c r="E19" s="137"/>
      <c r="H19" s="147">
        <f>SUM(F12:F16)*70/100</f>
        <v>0</v>
      </c>
    </row>
    <row r="20" spans="2:8" ht="13.5" thickTop="1" x14ac:dyDescent="0.2"/>
    <row r="21" spans="2:8" x14ac:dyDescent="0.2">
      <c r="B21" s="138" t="s">
        <v>435</v>
      </c>
      <c r="C21" s="139"/>
      <c r="D21" s="139"/>
      <c r="E21" s="139"/>
      <c r="F21" s="139"/>
      <c r="G21" s="139"/>
      <c r="H21" s="139"/>
    </row>
    <row r="22" spans="2:8" x14ac:dyDescent="0.2">
      <c r="B22" s="140"/>
      <c r="C22" s="140"/>
      <c r="D22" s="140"/>
      <c r="E22" s="140"/>
      <c r="F22" s="140"/>
      <c r="G22" s="140"/>
      <c r="H22" s="140"/>
    </row>
    <row r="23" spans="2:8" x14ac:dyDescent="0.2">
      <c r="B23" s="140"/>
      <c r="C23" s="140"/>
      <c r="D23" s="140"/>
      <c r="E23" s="140"/>
      <c r="F23" s="140"/>
      <c r="G23" s="140"/>
      <c r="H23" s="140"/>
    </row>
    <row r="24" spans="2:8" x14ac:dyDescent="0.2">
      <c r="B24" s="140"/>
      <c r="C24" s="140"/>
      <c r="D24" s="140"/>
      <c r="E24" s="140"/>
      <c r="F24" s="140"/>
      <c r="G24" s="140"/>
      <c r="H24" s="140"/>
    </row>
    <row r="25" spans="2:8" x14ac:dyDescent="0.2">
      <c r="B25" s="140"/>
      <c r="C25" s="140"/>
      <c r="D25" s="140"/>
      <c r="E25" s="140"/>
      <c r="F25" s="140"/>
      <c r="G25" s="140"/>
      <c r="H25" s="140"/>
    </row>
    <row r="26" spans="2:8" x14ac:dyDescent="0.2">
      <c r="B26" s="140"/>
      <c r="C26" s="140"/>
      <c r="D26" s="140"/>
      <c r="E26" s="140"/>
      <c r="F26" s="140"/>
      <c r="G26" s="140"/>
      <c r="H26" s="140"/>
    </row>
    <row r="27" spans="2:8" x14ac:dyDescent="0.2">
      <c r="B27" s="140"/>
      <c r="C27" s="140"/>
      <c r="D27" s="140"/>
      <c r="E27" s="140"/>
      <c r="F27" s="140"/>
      <c r="G27" s="140"/>
      <c r="H27" s="140"/>
    </row>
    <row r="28" spans="2:8" x14ac:dyDescent="0.2">
      <c r="B28" s="140"/>
      <c r="C28" s="140"/>
      <c r="D28" s="140"/>
      <c r="E28" s="140"/>
      <c r="F28" s="140"/>
      <c r="G28" s="140"/>
      <c r="H28" s="140"/>
    </row>
    <row r="29" spans="2:8" x14ac:dyDescent="0.2">
      <c r="B29" s="140"/>
      <c r="C29" s="140"/>
      <c r="D29" s="140"/>
      <c r="E29" s="140"/>
      <c r="F29" s="140"/>
      <c r="G29" s="140"/>
      <c r="H29" s="140"/>
    </row>
    <row r="30" spans="2:8" x14ac:dyDescent="0.2">
      <c r="B30" s="140"/>
      <c r="C30" s="140"/>
      <c r="D30" s="140"/>
      <c r="E30" s="140"/>
      <c r="F30" s="140"/>
      <c r="G30" s="140"/>
      <c r="H30" s="140"/>
    </row>
    <row r="31" spans="2:8" x14ac:dyDescent="0.2">
      <c r="B31" s="140"/>
      <c r="C31" s="140"/>
      <c r="D31" s="140"/>
      <c r="E31" s="140"/>
      <c r="F31" s="140"/>
      <c r="G31" s="140"/>
      <c r="H31" s="140"/>
    </row>
    <row r="37" spans="2:10" x14ac:dyDescent="0.2">
      <c r="B37" s="141"/>
      <c r="C37" s="142"/>
      <c r="D37" s="142"/>
      <c r="E37" s="142"/>
      <c r="F37" s="142"/>
      <c r="G37" s="142"/>
      <c r="H37" s="142"/>
      <c r="I37" s="142"/>
      <c r="J37" s="143" t="s">
        <v>436</v>
      </c>
    </row>
    <row r="38" spans="2:10" x14ac:dyDescent="0.2">
      <c r="B38" s="224" t="s">
        <v>437</v>
      </c>
      <c r="C38" s="225"/>
      <c r="D38" s="225"/>
      <c r="E38" s="225"/>
      <c r="F38" s="225"/>
      <c r="G38" s="225"/>
      <c r="H38" s="225"/>
      <c r="I38" s="226"/>
      <c r="J38" s="144">
        <v>42</v>
      </c>
    </row>
    <row r="39" spans="2:10" x14ac:dyDescent="0.2">
      <c r="B39" s="227" t="s">
        <v>438</v>
      </c>
      <c r="C39" s="228"/>
      <c r="D39" s="228"/>
      <c r="E39" s="228"/>
      <c r="F39" s="228"/>
      <c r="G39" s="228"/>
      <c r="H39" s="228"/>
      <c r="I39" s="229"/>
      <c r="J39" s="145">
        <v>70</v>
      </c>
    </row>
  </sheetData>
  <mergeCells count="5">
    <mergeCell ref="C2:K2"/>
    <mergeCell ref="C4:J4"/>
    <mergeCell ref="C6:J6"/>
    <mergeCell ref="B38:I38"/>
    <mergeCell ref="B39:I39"/>
  </mergeCells>
  <conditionalFormatting sqref="C9:K9">
    <cfRule type="cellIs" dxfId="2" priority="1" operator="equal">
      <formula>0</formula>
    </cfRule>
    <cfRule type="cellIs" dxfId="1" priority="2" operator="equal">
      <formula>"NO"</formula>
    </cfRule>
    <cfRule type="cellIs" dxfId="0" priority="3" operator="equal">
      <formula>"YES"</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FF0000"/>
  </sheetPr>
  <dimension ref="A1:B2"/>
  <sheetViews>
    <sheetView workbookViewId="0">
      <selection activeCell="L3" sqref="L3:L6"/>
    </sheetView>
  </sheetViews>
  <sheetFormatPr defaultRowHeight="12.75" x14ac:dyDescent="0.2"/>
  <sheetData>
    <row r="1" spans="1:2" x14ac:dyDescent="0.2">
      <c r="A1" t="s">
        <v>411</v>
      </c>
      <c r="B1" t="s">
        <v>404</v>
      </c>
    </row>
    <row r="2" spans="1:2" x14ac:dyDescent="0.2">
      <c r="B2" t="s">
        <v>405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6D5D1FA9C093040BD0D2336A8E20CEB" ma:contentTypeVersion="0" ma:contentTypeDescription="Create a new document." ma:contentTypeScope="" ma:versionID="4b8ed95e8d2d4cc500a6653327fcdeaf">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6D4593A-86C1-4978-B646-90838CAF59F7}">
  <ds:schemaRefs>
    <ds:schemaRef ds:uri="http://schemas.microsoft.com/sharepoint/v3/contenttype/forms"/>
  </ds:schemaRefs>
</ds:datastoreItem>
</file>

<file path=customXml/itemProps2.xml><?xml version="1.0" encoding="utf-8"?>
<ds:datastoreItem xmlns:ds="http://schemas.openxmlformats.org/officeDocument/2006/customXml" ds:itemID="{9CCDE619-8959-48AA-9131-740FB2C0C5FD}">
  <ds:schemaRefs>
    <ds:schemaRef ds:uri="http://purl.org/dc/elements/1.1/"/>
    <ds:schemaRef ds:uri="http://schemas.openxmlformats.org/package/2006/metadata/core-properties"/>
    <ds:schemaRef ds:uri="http://purl.org/dc/terms/"/>
    <ds:schemaRef ds:uri="http://schemas.microsoft.com/office/2006/metadata/properties"/>
    <ds:schemaRef ds:uri="http://schemas.microsoft.com/office/2006/documentManagement/types"/>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DAFB3B90-46FD-4F65-B2CB-F3029614C6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Introduction</vt:lpstr>
      <vt:lpstr>1. Company Information</vt:lpstr>
      <vt:lpstr>2. Functional Requirements</vt:lpstr>
      <vt:lpstr>3. Non-Functional Requirements</vt:lpstr>
      <vt:lpstr>4. Applications integration</vt:lpstr>
      <vt:lpstr>5. Pre-Ingest Requirements</vt:lpstr>
      <vt:lpstr>Pre-Qualification</vt:lpstr>
      <vt:lpstr>Assessment Summary</vt:lpstr>
      <vt:lpstr>Options</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Patricia Sleeman</dc:creator>
  <cp:lastModifiedBy>Arpad Hercsik</cp:lastModifiedBy>
  <cp:lastPrinted>2017-05-29T14:21:21Z</cp:lastPrinted>
  <dcterms:created xsi:type="dcterms:W3CDTF">2016-03-18T22:06:14Z</dcterms:created>
  <dcterms:modified xsi:type="dcterms:W3CDTF">2017-06-13T14:07:12Z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0x010100F6D5D1FA9C093040BD0D2336A8E20CEB</vt:lpwstr>
  </property>
  <property fmtid="{D5CDD505-2E9C-101B-9397-08002B2CF9AE}" pid="3" name="IsMyDocuments">
    <vt:bool>true</vt:bool>
  </property>
</Properties>
</file>